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111C0F4C-653D-45FF-8B0D-8A6510344AA4}" xr6:coauthVersionLast="47" xr6:coauthVersionMax="47" xr10:uidLastSave="{00000000-0000-0000-0000-000000000000}"/>
  <bookViews>
    <workbookView xWindow="-120" yWindow="-120" windowWidth="29040" windowHeight="15720" tabRatio="823" xr2:uid="{00000000-000D-0000-FFFF-FFFF00000000}"/>
  </bookViews>
  <sheets>
    <sheet name="web公開用＿令和7年度施設維持管理情報" sheetId="2" r:id="rId1"/>
    <sheet name="web公開用＿令和7年度ダイオキシン類測定結果" sheetId="32" r:id="rId2"/>
    <sheet name="日数・焼却量" sheetId="31" r:id="rId3"/>
  </sheets>
  <definedNames>
    <definedName name="_xlnm.Print_Area" localSheetId="1">web公開用＿令和7年度ダイオキシン類測定結果!$A$1:$F$15</definedName>
    <definedName name="_xlnm.Print_Area" localSheetId="0">web公開用＿令和7年度施設維持管理情報!$A$17:$I$61</definedName>
    <definedName name="_xlnm.Print_Area" localSheetId="2">日数・焼却量!$A$1:$I$19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1" i="2" l="1"/>
  <c r="A1" i="31"/>
  <c r="F13" i="31" l="1"/>
  <c r="F61" i="2" l="1"/>
  <c r="G7" i="31"/>
  <c r="G8" i="31"/>
  <c r="G9" i="31"/>
  <c r="G10" i="31"/>
  <c r="G11" i="31"/>
  <c r="G12" i="31"/>
  <c r="G13" i="31"/>
  <c r="H13" i="31" s="1"/>
  <c r="G14" i="31"/>
  <c r="G15" i="31"/>
  <c r="H15" i="31" s="1"/>
  <c r="G16" i="31"/>
  <c r="G17" i="31"/>
  <c r="G6" i="31"/>
  <c r="F7" i="31"/>
  <c r="F8" i="31"/>
  <c r="F9" i="31"/>
  <c r="F10" i="31"/>
  <c r="F11" i="31"/>
  <c r="F12" i="31"/>
  <c r="F14" i="31"/>
  <c r="F15" i="31"/>
  <c r="F16" i="31"/>
  <c r="F17" i="31"/>
  <c r="F6" i="31"/>
  <c r="H17" i="31" l="1"/>
  <c r="H16" i="31"/>
  <c r="H14" i="31"/>
  <c r="H12" i="31"/>
  <c r="H11" i="31"/>
  <c r="H10" i="31"/>
  <c r="H9" i="31"/>
  <c r="H8" i="31"/>
  <c r="H7" i="31"/>
  <c r="H6" i="31"/>
  <c r="I16" i="2"/>
  <c r="E16" i="2"/>
  <c r="F62" i="2" l="1"/>
  <c r="A17" i="2"/>
  <c r="B2" i="32" l="1"/>
  <c r="A31" i="2" l="1"/>
  <c r="A59" i="2" l="1"/>
  <c r="A58" i="2"/>
  <c r="A52" i="2"/>
  <c r="A51" i="2"/>
  <c r="A32" i="2"/>
  <c r="A39" i="2"/>
  <c r="A38" i="2"/>
  <c r="E19" i="31" l="1"/>
  <c r="D19" i="31"/>
  <c r="C19" i="31"/>
  <c r="B19" i="31"/>
  <c r="G18" i="31"/>
  <c r="F18" i="31"/>
  <c r="E18" i="31"/>
  <c r="D18" i="31"/>
  <c r="C18" i="31"/>
  <c r="B18" i="31"/>
  <c r="H18" i="3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0573</author>
  </authors>
  <commentList>
    <comment ref="A2" authorId="0" shapeId="0" xr:uid="{00000000-0006-0000-0000-000001000000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※月報データ入力表ファイル内の「日別集計」シートの合計欄の数値を
　この表に「数値コピー」すれば、本表の各欄に数値が自動入力されます。
</t>
        </r>
      </text>
    </comment>
    <comment ref="K17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年号と年度を入力
例）令和　３</t>
        </r>
      </text>
    </comment>
    <comment ref="I27" authorId="0" shapeId="0" xr:uid="{00000000-0006-0000-0000-000003000000}">
      <text>
        <r>
          <rPr>
            <b/>
            <sz val="10"/>
            <color indexed="81"/>
            <rFont val="MS P ゴシック"/>
            <family val="3"/>
            <charset val="128"/>
          </rPr>
          <t xml:space="preserve">●単位
ダイオキシン類の測定値は、
毒性当量 </t>
        </r>
        <r>
          <rPr>
            <b/>
            <sz val="12"/>
            <color indexed="81"/>
            <rFont val="MS P ゴシック"/>
            <family val="3"/>
            <charset val="128"/>
          </rPr>
          <t>ng-TEQ/㎥N</t>
        </r>
        <r>
          <rPr>
            <b/>
            <sz val="10"/>
            <color indexed="81"/>
            <rFont val="MS P ゴシック"/>
            <family val="3"/>
            <charset val="128"/>
          </rPr>
          <t>（１立方メートル当たりのダイオキシン類の含有量。濃度）で表される。
※ng：ナノグラム。10億分の１
なお、㎥の後ろのＮは標準状態（0℃、1気圧）を示す。Ｎの表記がないこともある。</t>
        </r>
      </text>
    </comment>
    <comment ref="C29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●温度、濃度及び処分量
日本管財「夕陽が丘クリーンセンター管理月報（3/3）より
焼却炉出口：焼却炉出口、
集塵機入口：バグフィルタ入口
CO濃度：CO
しょうきゃく
</t>
        </r>
      </text>
    </comment>
    <comment ref="G29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●ばいじん除去に関する事項
　炉内清掃実施日を記入</t>
        </r>
      </text>
    </comment>
    <comment ref="H29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●ダイオキシン類の排ガス測定
測定結果を参照し、採取日・分析日（分析完了日）及び測定値を直接入力
※数値は焼却炉ＢＦ出口の計測値
※通常年２回測定</t>
        </r>
      </text>
    </comment>
    <comment ref="G49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●ばいじん除去に関する事項
　炉内清掃実施日を記入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0573</author>
  </authors>
  <commentList>
    <comment ref="H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↑
年号と年度を入力
例）令和　３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0573</author>
  </authors>
  <commentList>
    <comment ref="B5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データ入力表ファイルから各月のデータを数値コピーしてください。</t>
        </r>
      </text>
    </comment>
    <comment ref="A6" authorId="0" shapeId="0" xr:uid="{00000000-0006-0000-0200-000002000000}">
      <text>
        <r>
          <rPr>
            <b/>
            <sz val="9"/>
            <color indexed="81"/>
            <rFont val="MS P ゴシック"/>
            <family val="3"/>
            <charset val="128"/>
          </rPr>
          <t>4月のみ例示の形式で入力してください。
例）2020/4/1</t>
        </r>
      </text>
    </comment>
  </commentList>
</comments>
</file>

<file path=xl/sharedStrings.xml><?xml version="1.0" encoding="utf-8"?>
<sst xmlns="http://schemas.openxmlformats.org/spreadsheetml/2006/main" count="185" uniqueCount="125">
  <si>
    <t>焼却量</t>
    <rPh sb="0" eb="3">
      <t>ショウキャクリョウ</t>
    </rPh>
    <phoneticPr fontId="1"/>
  </si>
  <si>
    <t>焼却炉出口</t>
    <rPh sb="0" eb="3">
      <t>ショウキャクロ</t>
    </rPh>
    <rPh sb="3" eb="5">
      <t>デグチ</t>
    </rPh>
    <phoneticPr fontId="1"/>
  </si>
  <si>
    <t>℃</t>
    <phoneticPr fontId="1"/>
  </si>
  <si>
    <t>800以上</t>
    <rPh sb="3" eb="5">
      <t>イジョウ</t>
    </rPh>
    <phoneticPr fontId="1"/>
  </si>
  <si>
    <t>200以下</t>
    <rPh sb="3" eb="5">
      <t>イカ</t>
    </rPh>
    <phoneticPr fontId="1"/>
  </si>
  <si>
    <t>100以下</t>
    <rPh sb="3" eb="5">
      <t>イカ</t>
    </rPh>
    <phoneticPr fontId="1"/>
  </si>
  <si>
    <t>基準値</t>
    <rPh sb="0" eb="3">
      <t>キジュンチ</t>
    </rPh>
    <phoneticPr fontId="1"/>
  </si>
  <si>
    <t>資料採取日</t>
    <rPh sb="0" eb="2">
      <t>シリョウ</t>
    </rPh>
    <rPh sb="2" eb="4">
      <t>サイシュ</t>
    </rPh>
    <rPh sb="4" eb="5">
      <t>ビ</t>
    </rPh>
    <phoneticPr fontId="1"/>
  </si>
  <si>
    <t>１号炉煙突入口</t>
    <rPh sb="1" eb="2">
      <t>ゴウ</t>
    </rPh>
    <rPh sb="2" eb="3">
      <t>ロ</t>
    </rPh>
    <rPh sb="3" eb="5">
      <t>エントツ</t>
    </rPh>
    <rPh sb="5" eb="7">
      <t>イリグチ</t>
    </rPh>
    <phoneticPr fontId="1"/>
  </si>
  <si>
    <t>２号炉煙突入口</t>
    <rPh sb="1" eb="2">
      <t>ゴウ</t>
    </rPh>
    <rPh sb="2" eb="3">
      <t>ロ</t>
    </rPh>
    <rPh sb="3" eb="5">
      <t>エントツ</t>
    </rPh>
    <rPh sb="5" eb="7">
      <t>イリグチ</t>
    </rPh>
    <phoneticPr fontId="1"/>
  </si>
  <si>
    <t>単位</t>
    <rPh sb="0" eb="2">
      <t>タンイ</t>
    </rPh>
    <phoneticPr fontId="1"/>
  </si>
  <si>
    <t>焼却処分量</t>
    <rPh sb="0" eb="2">
      <t>ショウキャク</t>
    </rPh>
    <rPh sb="2" eb="4">
      <t>ショブン</t>
    </rPh>
    <rPh sb="4" eb="5">
      <t>リョウ</t>
    </rPh>
    <phoneticPr fontId="1"/>
  </si>
  <si>
    <t>燃焼ガス温度等（連続測定）</t>
    <rPh sb="0" eb="2">
      <t>ネンショウ</t>
    </rPh>
    <rPh sb="4" eb="6">
      <t>オンド</t>
    </rPh>
    <rPh sb="6" eb="7">
      <t>トウ</t>
    </rPh>
    <rPh sb="8" eb="10">
      <t>レンゾク</t>
    </rPh>
    <rPh sb="10" eb="12">
      <t>ソクテイ</t>
    </rPh>
    <phoneticPr fontId="1"/>
  </si>
  <si>
    <t>集塵器入口</t>
    <rPh sb="0" eb="2">
      <t>シュウジン</t>
    </rPh>
    <rPh sb="2" eb="3">
      <t>キ</t>
    </rPh>
    <rPh sb="3" eb="5">
      <t>イリグチ</t>
    </rPh>
    <phoneticPr fontId="1"/>
  </si>
  <si>
    <t>集塵器出口</t>
    <rPh sb="0" eb="2">
      <t>シュウジン</t>
    </rPh>
    <rPh sb="2" eb="3">
      <t>キ</t>
    </rPh>
    <rPh sb="3" eb="5">
      <t>デグチ</t>
    </rPh>
    <phoneticPr fontId="1"/>
  </si>
  <si>
    <t>ＰＰＭ</t>
    <phoneticPr fontId="1"/>
  </si>
  <si>
    <t>維持管理基準</t>
    <rPh sb="0" eb="2">
      <t>イジ</t>
    </rPh>
    <rPh sb="2" eb="4">
      <t>カンリ</t>
    </rPh>
    <rPh sb="4" eb="6">
      <t>キジュン</t>
    </rPh>
    <phoneticPr fontId="1"/>
  </si>
  <si>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</si>
  <si>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</si>
  <si>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</si>
  <si>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</si>
  <si>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</si>
  <si>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</si>
  <si>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１月</t>
  </si>
  <si>
    <t>２月</t>
  </si>
  <si>
    <t>３月</t>
  </si>
  <si>
    <t>10月</t>
    <phoneticPr fontId="1"/>
  </si>
  <si>
    <t>11月</t>
    <phoneticPr fontId="1"/>
  </si>
  <si>
    <t>12月</t>
    <phoneticPr fontId="1"/>
  </si>
  <si>
    <t>除去箇所</t>
    <rPh sb="0" eb="2">
      <t>ジョキョ</t>
    </rPh>
    <rPh sb="2" eb="4">
      <t>カショ</t>
    </rPh>
    <phoneticPr fontId="1"/>
  </si>
  <si>
    <t>日</t>
    <rPh sb="0" eb="1">
      <t>ニチ</t>
    </rPh>
    <phoneticPr fontId="1"/>
  </si>
  <si>
    <t>排ガス測定に関する事項</t>
    <rPh sb="0" eb="1">
      <t>ハイ</t>
    </rPh>
    <rPh sb="3" eb="5">
      <t>ソクテイ</t>
    </rPh>
    <rPh sb="6" eb="7">
      <t>カン</t>
    </rPh>
    <rPh sb="9" eb="11">
      <t>ジコウ</t>
    </rPh>
    <phoneticPr fontId="1"/>
  </si>
  <si>
    <t>ダイオキシン類濃度</t>
    <rPh sb="6" eb="7">
      <t>ルイ</t>
    </rPh>
    <rPh sb="7" eb="9">
      <t>ノウド</t>
    </rPh>
    <phoneticPr fontId="1"/>
  </si>
  <si>
    <t>煙突入口</t>
    <rPh sb="0" eb="2">
      <t>エントツ</t>
    </rPh>
    <rPh sb="2" eb="4">
      <t>イリグチ</t>
    </rPh>
    <phoneticPr fontId="1"/>
  </si>
  <si>
    <t>燃焼ガス温度
（平均温度）</t>
    <rPh sb="0" eb="2">
      <t>ネンショウ</t>
    </rPh>
    <rPh sb="4" eb="6">
      <t>オンド</t>
    </rPh>
    <rPh sb="8" eb="10">
      <t>ヘイキン</t>
    </rPh>
    <rPh sb="10" eb="12">
      <t>オンド</t>
    </rPh>
    <phoneticPr fontId="1"/>
  </si>
  <si>
    <t>ばいじんの除去
に関する事項</t>
    <rPh sb="5" eb="7">
      <t>ジョキョ</t>
    </rPh>
    <rPh sb="9" eb="10">
      <t>カン</t>
    </rPh>
    <rPh sb="12" eb="14">
      <t>ジコウ</t>
    </rPh>
    <phoneticPr fontId="1"/>
  </si>
  <si>
    <t>ガス冷却室
及び集塵器</t>
    <rPh sb="2" eb="4">
      <t>レイキャク</t>
    </rPh>
    <rPh sb="4" eb="5">
      <t>シツ</t>
    </rPh>
    <rPh sb="6" eb="7">
      <t>オヨ</t>
    </rPh>
    <rPh sb="8" eb="10">
      <t>シュウジン</t>
    </rPh>
    <rPh sb="10" eb="11">
      <t>キ</t>
    </rPh>
    <phoneticPr fontId="1"/>
  </si>
  <si>
    <t>ＣＯ濃度
（平均濃度）</t>
    <rPh sb="2" eb="4">
      <t>ノウド</t>
    </rPh>
    <rPh sb="6" eb="8">
      <t>ヘイキン</t>
    </rPh>
    <rPh sb="8" eb="10">
      <t>ノウド</t>
    </rPh>
    <phoneticPr fontId="1"/>
  </si>
  <si>
    <t>【１号炉】</t>
    <rPh sb="2" eb="3">
      <t>ゴウ</t>
    </rPh>
    <rPh sb="3" eb="4">
      <t>ロ</t>
    </rPh>
    <phoneticPr fontId="1"/>
  </si>
  <si>
    <t>【２号炉】</t>
    <rPh sb="2" eb="3">
      <t>ゴウ</t>
    </rPh>
    <rPh sb="3" eb="4">
      <t>ロ</t>
    </rPh>
    <phoneticPr fontId="1"/>
  </si>
  <si>
    <t>　廃棄物の処理及び清掃に関する法律（平成２３年４月１日改正）に伴い、一般廃棄物処理施設</t>
    <rPh sb="1" eb="4">
      <t>ハイキブツ</t>
    </rPh>
    <rPh sb="5" eb="7">
      <t>ショリ</t>
    </rPh>
    <rPh sb="7" eb="8">
      <t>オヨ</t>
    </rPh>
    <rPh sb="9" eb="11">
      <t>セイソウ</t>
    </rPh>
    <rPh sb="12" eb="13">
      <t>カン</t>
    </rPh>
    <rPh sb="15" eb="17">
      <t>ホウリツ</t>
    </rPh>
    <rPh sb="18" eb="20">
      <t>ヘイセイ</t>
    </rPh>
    <rPh sb="22" eb="23">
      <t>ネン</t>
    </rPh>
    <rPh sb="24" eb="25">
      <t>ガツ</t>
    </rPh>
    <rPh sb="26" eb="27">
      <t>ニチ</t>
    </rPh>
    <rPh sb="31" eb="32">
      <t>トモナ</t>
    </rPh>
    <rPh sb="34" eb="36">
      <t>イッパン</t>
    </rPh>
    <rPh sb="36" eb="39">
      <t>ハイキブツ</t>
    </rPh>
    <rPh sb="39" eb="41">
      <t>ショリ</t>
    </rPh>
    <rPh sb="41" eb="43">
      <t>シセツ</t>
    </rPh>
    <phoneticPr fontId="1"/>
  </si>
  <si>
    <t>（焼却施設）の維持管理に関する情報を以下のとおり公開します。</t>
    <phoneticPr fontId="1"/>
  </si>
  <si>
    <t>測定位置
（実施箇所）</t>
    <rPh sb="0" eb="2">
      <t>ソクテイ</t>
    </rPh>
    <rPh sb="2" eb="4">
      <t>イチ</t>
    </rPh>
    <rPh sb="6" eb="8">
      <t>ジッシ</t>
    </rPh>
    <rPh sb="8" eb="10">
      <t>カショ</t>
    </rPh>
    <phoneticPr fontId="1"/>
  </si>
  <si>
    <t>クレーン</t>
    <phoneticPr fontId="1"/>
  </si>
  <si>
    <t>５月</t>
    <phoneticPr fontId="1"/>
  </si>
  <si>
    <t>月</t>
    <rPh sb="0" eb="1">
      <t>ツキ</t>
    </rPh>
    <phoneticPr fontId="1"/>
  </si>
  <si>
    <t>焼却量</t>
    <rPh sb="0" eb="2">
      <t>ショウキャク</t>
    </rPh>
    <rPh sb="2" eb="3">
      <t>リョウ</t>
    </rPh>
    <phoneticPr fontId="1"/>
  </si>
  <si>
    <t>ng-TEQ/g</t>
    <phoneticPr fontId="1"/>
  </si>
  <si>
    <t>焼却灰</t>
    <rPh sb="0" eb="2">
      <t>ショウキャク</t>
    </rPh>
    <rPh sb="2" eb="3">
      <t>バイ</t>
    </rPh>
    <phoneticPr fontId="1"/>
  </si>
  <si>
    <t>ばいじん</t>
    <phoneticPr fontId="1"/>
  </si>
  <si>
    <t>１号炉</t>
    <rPh sb="1" eb="2">
      <t>ゴウ</t>
    </rPh>
    <rPh sb="2" eb="3">
      <t>ロ</t>
    </rPh>
    <phoneticPr fontId="1"/>
  </si>
  <si>
    <t>２号炉</t>
    <rPh sb="1" eb="2">
      <t>ゴウ</t>
    </rPh>
    <rPh sb="2" eb="3">
      <t>ロ</t>
    </rPh>
    <phoneticPr fontId="1"/>
  </si>
  <si>
    <t>摘要</t>
    <rPh sb="0" eb="2">
      <t>テキヨウ</t>
    </rPh>
    <phoneticPr fontId="1"/>
  </si>
  <si>
    <t>（夕陽が丘クリーンセンター）</t>
    <rPh sb="1" eb="3">
      <t>ユウヒ</t>
    </rPh>
    <rPh sb="4" eb="13">
      <t>オカ</t>
    </rPh>
    <phoneticPr fontId="1"/>
  </si>
  <si>
    <t>施設全体</t>
    <rPh sb="0" eb="2">
      <t>シセツ</t>
    </rPh>
    <rPh sb="2" eb="4">
      <t>ゼンタイ</t>
    </rPh>
    <phoneticPr fontId="1"/>
  </si>
  <si>
    <t>合 計</t>
    <rPh sb="0" eb="1">
      <t>ゴウ</t>
    </rPh>
    <rPh sb="2" eb="3">
      <t>ケイ</t>
    </rPh>
    <phoneticPr fontId="1"/>
  </si>
  <si>
    <t>平 均</t>
    <rPh sb="0" eb="1">
      <t>ヒラ</t>
    </rPh>
    <rPh sb="2" eb="3">
      <t>ヒトシ</t>
    </rPh>
    <phoneticPr fontId="1"/>
  </si>
  <si>
    <t>稼動日数</t>
    <rPh sb="0" eb="2">
      <t>カドウ</t>
    </rPh>
    <rPh sb="2" eb="4">
      <t>ニッスウ</t>
    </rPh>
    <phoneticPr fontId="1"/>
  </si>
  <si>
    <r>
      <t xml:space="preserve">平均焼却量
</t>
    </r>
    <r>
      <rPr>
        <sz val="8"/>
        <color theme="1"/>
        <rFont val="ＭＳ ゴシック"/>
        <family val="3"/>
        <charset val="128"/>
      </rPr>
      <t>(焼却量/稼働日数)</t>
    </r>
    <rPh sb="0" eb="2">
      <t>ヘイキン</t>
    </rPh>
    <rPh sb="2" eb="4">
      <t>ショウキャク</t>
    </rPh>
    <rPh sb="4" eb="5">
      <t>リョウ</t>
    </rPh>
    <rPh sb="7" eb="9">
      <t>ショウキャク</t>
    </rPh>
    <rPh sb="9" eb="10">
      <t>リョウ</t>
    </rPh>
    <rPh sb="11" eb="13">
      <t>カドウ</t>
    </rPh>
    <rPh sb="13" eb="15">
      <t>ニッスウ</t>
    </rPh>
    <phoneticPr fontId="1"/>
  </si>
  <si>
    <t>稼働日数</t>
    <rPh sb="0" eb="4">
      <t>カドウニッスウ</t>
    </rPh>
    <phoneticPr fontId="1"/>
  </si>
  <si>
    <t>t</t>
    <phoneticPr fontId="1"/>
  </si>
  <si>
    <t>採取日
分析日</t>
    <rPh sb="0" eb="2">
      <t>サイシュ</t>
    </rPh>
    <rPh sb="2" eb="3">
      <t>ヒ</t>
    </rPh>
    <rPh sb="3" eb="4">
      <t>テイジツ</t>
    </rPh>
    <rPh sb="4" eb="6">
      <t>ブンセキ</t>
    </rPh>
    <rPh sb="6" eb="7">
      <t>ビ</t>
    </rPh>
    <phoneticPr fontId="1"/>
  </si>
  <si>
    <t>備考</t>
    <rPh sb="0" eb="2">
      <t>ビコウ</t>
    </rPh>
    <phoneticPr fontId="1"/>
  </si>
  <si>
    <t>年２回</t>
    <rPh sb="0" eb="1">
      <t>ネン</t>
    </rPh>
    <rPh sb="2" eb="3">
      <t>カイ</t>
    </rPh>
    <phoneticPr fontId="1"/>
  </si>
  <si>
    <t>＜排ガス＞</t>
    <rPh sb="1" eb="2">
      <t>ハイ</t>
    </rPh>
    <phoneticPr fontId="1"/>
  </si>
  <si>
    <t>＜焼却灰、ばいじん＞</t>
    <rPh sb="1" eb="4">
      <t>ショウキャクバイ</t>
    </rPh>
    <phoneticPr fontId="1"/>
  </si>
  <si>
    <t>測定回数</t>
    <rPh sb="0" eb="4">
      <t>ソクテイカイスウ</t>
    </rPh>
    <phoneticPr fontId="1"/>
  </si>
  <si>
    <t>年４回</t>
    <rPh sb="0" eb="1">
      <t>ネン</t>
    </rPh>
    <rPh sb="2" eb="3">
      <t>カイ</t>
    </rPh>
    <phoneticPr fontId="1"/>
  </si>
  <si>
    <t>（淡路市夕陽が丘クリーンセンター）</t>
    <rPh sb="1" eb="4">
      <t>アワジシ</t>
    </rPh>
    <rPh sb="4" eb="6">
      <t>ユウヒ</t>
    </rPh>
    <rPh sb="7" eb="16">
      <t>オカ</t>
    </rPh>
    <phoneticPr fontId="1"/>
  </si>
  <si>
    <t>令和</t>
    <rPh sb="0" eb="2">
      <t>レイワ</t>
    </rPh>
    <phoneticPr fontId="1"/>
  </si>
  <si>
    <t>３以下</t>
    <rPh sb="1" eb="3">
      <t>イカ</t>
    </rPh>
    <phoneticPr fontId="1"/>
  </si>
  <si>
    <t>（単位：日、トン）</t>
    <rPh sb="1" eb="3">
      <t>タンイ</t>
    </rPh>
    <rPh sb="4" eb="5">
      <t>ニチ</t>
    </rPh>
    <phoneticPr fontId="1"/>
  </si>
  <si>
    <t>焼却施設運転状況</t>
    <rPh sb="0" eb="2">
      <t>ショウキャク</t>
    </rPh>
    <rPh sb="2" eb="4">
      <t>シセツ</t>
    </rPh>
    <rPh sb="4" eb="6">
      <t>ウンテン</t>
    </rPh>
    <rPh sb="6" eb="8">
      <t>ジョウキョウ</t>
    </rPh>
    <phoneticPr fontId="1"/>
  </si>
  <si>
    <t>項目</t>
    <rPh sb="0" eb="1">
      <t>コウ</t>
    </rPh>
    <rPh sb="1" eb="2">
      <t>モク</t>
    </rPh>
    <phoneticPr fontId="1"/>
  </si>
  <si>
    <t>年度</t>
    <rPh sb="0" eb="2">
      <t>ネンド</t>
    </rPh>
    <phoneticPr fontId="1"/>
  </si>
  <si>
    <t>5月</t>
  </si>
  <si>
    <t>5月</t>
    <rPh sb="1" eb="2">
      <t>ガツ</t>
    </rPh>
    <phoneticPr fontId="1"/>
  </si>
  <si>
    <t>6月</t>
  </si>
  <si>
    <t>6月</t>
    <rPh sb="1" eb="2">
      <t>ガツ</t>
    </rPh>
    <phoneticPr fontId="1"/>
  </si>
  <si>
    <t>7月</t>
  </si>
  <si>
    <t>7月</t>
    <rPh sb="1" eb="2">
      <t>ガツ</t>
    </rPh>
    <phoneticPr fontId="1"/>
  </si>
  <si>
    <t>8月</t>
  </si>
  <si>
    <t>8月</t>
    <rPh sb="1" eb="2">
      <t>ガツ</t>
    </rPh>
    <phoneticPr fontId="1"/>
  </si>
  <si>
    <t>9月</t>
  </si>
  <si>
    <t>9月</t>
    <rPh sb="1" eb="2">
      <t>ガツ</t>
    </rPh>
    <phoneticPr fontId="1"/>
  </si>
  <si>
    <t>10月</t>
  </si>
  <si>
    <t>10月</t>
    <rPh sb="2" eb="3">
      <t>ガツ</t>
    </rPh>
    <phoneticPr fontId="1"/>
  </si>
  <si>
    <t>11月</t>
  </si>
  <si>
    <t>11月</t>
    <rPh sb="2" eb="3">
      <t>ガツ</t>
    </rPh>
    <phoneticPr fontId="1"/>
  </si>
  <si>
    <t>12月</t>
  </si>
  <si>
    <t>12月</t>
    <rPh sb="2" eb="3">
      <t>ガツ</t>
    </rPh>
    <phoneticPr fontId="1"/>
  </si>
  <si>
    <t>1月</t>
  </si>
  <si>
    <t>1月</t>
    <rPh sb="1" eb="2">
      <t>ガツ</t>
    </rPh>
    <phoneticPr fontId="1"/>
  </si>
  <si>
    <t>2月</t>
  </si>
  <si>
    <t>2月</t>
    <rPh sb="1" eb="2">
      <t>ガツ</t>
    </rPh>
    <phoneticPr fontId="1"/>
  </si>
  <si>
    <t>3月</t>
  </si>
  <si>
    <t>3月</t>
    <rPh sb="1" eb="2">
      <t>ガツ</t>
    </rPh>
    <phoneticPr fontId="1"/>
  </si>
  <si>
    <t>4月</t>
    <rPh sb="1" eb="2">
      <t>ガツ</t>
    </rPh>
    <phoneticPr fontId="1"/>
  </si>
  <si>
    <t>集塵機入口</t>
    <rPh sb="0" eb="2">
      <t>シュウジン</t>
    </rPh>
    <rPh sb="2" eb="3">
      <t>キ</t>
    </rPh>
    <rPh sb="3" eb="5">
      <t>イリグチ</t>
    </rPh>
    <phoneticPr fontId="1"/>
  </si>
  <si>
    <t>煙道</t>
    <rPh sb="0" eb="2">
      <t>エンドウ</t>
    </rPh>
    <phoneticPr fontId="1"/>
  </si>
  <si>
    <t>焼却量</t>
    <rPh sb="0" eb="2">
      <t>ショウキャク</t>
    </rPh>
    <rPh sb="2" eb="3">
      <t>リョウ</t>
    </rPh>
    <phoneticPr fontId="1"/>
  </si>
  <si>
    <t>２号炉</t>
    <rPh sb="1" eb="3">
      <t>ゴウロ</t>
    </rPh>
    <phoneticPr fontId="1"/>
  </si>
  <si>
    <t>１号炉</t>
    <rPh sb="1" eb="3">
      <t>ゴウロ</t>
    </rPh>
    <phoneticPr fontId="1"/>
  </si>
  <si>
    <t>●データ入力表</t>
    <rPh sb="4" eb="6">
      <t>ニュウリョク</t>
    </rPh>
    <rPh sb="6" eb="7">
      <t>ヒョウ</t>
    </rPh>
    <phoneticPr fontId="1"/>
  </si>
  <si>
    <t>５以下</t>
    <rPh sb="1" eb="3">
      <t>イカ</t>
    </rPh>
    <phoneticPr fontId="1"/>
  </si>
  <si>
    <t>排ガス</t>
    <rPh sb="0" eb="1">
      <t>ハイ</t>
    </rPh>
    <phoneticPr fontId="1"/>
  </si>
  <si>
    <t>区分</t>
    <rPh sb="0" eb="2">
      <t>クブン</t>
    </rPh>
    <phoneticPr fontId="1"/>
  </si>
  <si>
    <t>単位</t>
    <rPh sb="0" eb="2">
      <t>タンイ</t>
    </rPh>
    <phoneticPr fontId="1"/>
  </si>
  <si>
    <t>法定基準値</t>
    <rPh sb="0" eb="2">
      <t>ホウテイ</t>
    </rPh>
    <rPh sb="2" eb="4">
      <t>キジュン</t>
    </rPh>
    <rPh sb="4" eb="5">
      <t>チ</t>
    </rPh>
    <phoneticPr fontId="1"/>
  </si>
  <si>
    <t>施設の目標値</t>
    <rPh sb="0" eb="2">
      <t>シセツ</t>
    </rPh>
    <rPh sb="3" eb="6">
      <t>モクヒョウチ</t>
    </rPh>
    <phoneticPr fontId="1"/>
  </si>
  <si>
    <t>摘要</t>
    <rPh sb="0" eb="2">
      <t>テキヨウ</t>
    </rPh>
    <phoneticPr fontId="1"/>
  </si>
  <si>
    <t>焼却灰
ばいじん</t>
    <rPh sb="0" eb="3">
      <t>ショウキャクバイ</t>
    </rPh>
    <phoneticPr fontId="1"/>
  </si>
  <si>
    <t>ng-TEQ/g</t>
    <phoneticPr fontId="1"/>
  </si>
  <si>
    <t>５以下</t>
    <rPh sb="1" eb="3">
      <t>イカ</t>
    </rPh>
    <phoneticPr fontId="1"/>
  </si>
  <si>
    <t>３以下</t>
    <rPh sb="1" eb="3">
      <t>イカ</t>
    </rPh>
    <phoneticPr fontId="1"/>
  </si>
  <si>
    <t>－</t>
    <phoneticPr fontId="1"/>
  </si>
  <si>
    <t>0.1以下</t>
    <rPh sb="3" eb="5">
      <t>イカ</t>
    </rPh>
    <phoneticPr fontId="1"/>
  </si>
  <si>
    <t>大阪湾広域臨海環境整備センター埋立処分判定基準値</t>
    <rPh sb="0" eb="15">
      <t>オオサカワン</t>
    </rPh>
    <rPh sb="15" eb="16">
      <t>ウ</t>
    </rPh>
    <rPh sb="16" eb="17">
      <t>タ</t>
    </rPh>
    <rPh sb="17" eb="19">
      <t>ショブン</t>
    </rPh>
    <rPh sb="19" eb="21">
      <t>ハンテイ</t>
    </rPh>
    <rPh sb="21" eb="23">
      <t>キジュン</t>
    </rPh>
    <rPh sb="23" eb="24">
      <t>チ</t>
    </rPh>
    <phoneticPr fontId="1"/>
  </si>
  <si>
    <t>5以下</t>
    <rPh sb="1" eb="3">
      <t>イカ</t>
    </rPh>
    <phoneticPr fontId="1"/>
  </si>
  <si>
    <t>ng-TEQ/㎥N</t>
    <phoneticPr fontId="1"/>
  </si>
  <si>
    <t>ng-TEQ/㎥N</t>
  </si>
  <si>
    <t>ダイオキシン類対策特別措置法
（法定基準値は旧基準）</t>
    <rPh sb="16" eb="18">
      <t>ホウテイ</t>
    </rPh>
    <rPh sb="18" eb="20">
      <t>キジュン</t>
    </rPh>
    <rPh sb="20" eb="21">
      <t>チ</t>
    </rPh>
    <rPh sb="22" eb="25">
      <t>キュウキジュン</t>
    </rPh>
    <phoneticPr fontId="1"/>
  </si>
  <si>
    <t>＜基準値＞</t>
    <rPh sb="1" eb="4">
      <t>キジュンチ</t>
    </rPh>
    <phoneticPr fontId="1"/>
  </si>
  <si>
    <t>※11月ダイオキシン類測定結果については、測定可能範囲以下のため「0」表示</t>
    <rPh sb="3" eb="4">
      <t>ツキ</t>
    </rPh>
    <rPh sb="10" eb="11">
      <t>ルイ</t>
    </rPh>
    <rPh sb="11" eb="13">
      <t>ソクテイ</t>
    </rPh>
    <rPh sb="13" eb="15">
      <t>ケッカ</t>
    </rPh>
    <rPh sb="21" eb="23">
      <t>ソクテイ</t>
    </rPh>
    <rPh sb="23" eb="25">
      <t>カノウ</t>
    </rPh>
    <rPh sb="25" eb="27">
      <t>ハンイ</t>
    </rPh>
    <rPh sb="27" eb="29">
      <t>イカ</t>
    </rPh>
    <rPh sb="35" eb="37">
      <t>ヒョウジ</t>
    </rPh>
    <phoneticPr fontId="1"/>
  </si>
  <si>
    <t>5/21～5/23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</si>
</sst>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0_);[Red]\(0\)"/>
    <numFmt numFmtId="177" formatCode="0.00_);[Red]\(0.00\)"/>
    <numFmt numFmtId="178" formatCode="0.00\t"/>
    <numFmt numFmtId="179" formatCode="#,##0.00_);[Red]\(#,##0.00\)"/>
    <numFmt numFmtId="180" formatCode="#,##0_);[Red]\(#,##0\)"/>
    <numFmt numFmtId="181" formatCode="m&quot;月&quot;;@"/>
    <numFmt numFmtId="182" formatCode="#,##0.00000000_);[Red]\(#,##0.00000000\)"/>
    <numFmt numFmtId="183" formatCode="[DBNum3][$-411]0&quot;年&quot;"/>
    <numFmt numFmtId="184" formatCode="#,##0.00_ ;[Red]\-#,##0.00\ "/>
    <numFmt numFmtId="185" formatCode="#,##0.000000_ "/>
    <numFmt numFmtId="186" formatCode="#,##0.0000_ "/>
    <numFmt numFmtId="187" formatCode="#,##0.00_ "/>
    <numFmt numFmtId="188" formatCode="m/d;@"/>
    <numFmt numFmtId="189" formatCode="#,##0.0000000_ "/>
    <numFmt numFmtId="190" formatCode="#,##0_ "/>
  </numFmts>
  <fonts count="27">
    <font>
      <sz val="11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b/>
      <sz val="6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HGS創英角ｺﾞｼｯｸUB"/>
      <family val="3"/>
      <charset val="128"/>
    </font>
    <font>
      <b/>
      <sz val="12"/>
      <color theme="1"/>
      <name val="HGS創英角ｺﾞｼｯｸUB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sz val="12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indexed="81"/>
      <name val="MS P ゴシック"/>
      <family val="3"/>
      <charset val="128"/>
    </font>
    <font>
      <sz val="11"/>
      <color theme="1"/>
      <name val="HGS創英角ｺﾞｼｯｸUB"/>
      <family val="3"/>
      <charset val="128"/>
    </font>
  </fonts>
  <fills count="5">
    <fill>
      <patternFill patternType="none"/>
    </fill>
    <fill>
      <patternFill patternType="gray125"/>
    </fill>
    <fill>
      <patternFill patternType="gray125">
        <bgColor auto="1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23">
    <xf numFmtId="0" fontId="0" fillId="0" borderId="0" xfId="0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0" fillId="0" borderId="0" xfId="0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7" fillId="0" borderId="5" xfId="0" applyFont="1" applyBorder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6" fillId="0" borderId="5" xfId="0" applyFont="1" applyBorder="1" applyAlignment="1">
      <alignment horizontal="right" vertical="center"/>
    </xf>
    <xf numFmtId="0" fontId="7" fillId="0" borderId="0" xfId="0" applyFont="1" applyBorder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textRotation="255" shrinkToFit="1"/>
    </xf>
    <xf numFmtId="0" fontId="5" fillId="0" borderId="1" xfId="0" applyFont="1" applyBorder="1" applyAlignment="1">
      <alignment vertical="center" textRotation="255"/>
    </xf>
    <xf numFmtId="0" fontId="5" fillId="0" borderId="9" xfId="0" applyFont="1" applyBorder="1" applyAlignment="1">
      <alignment vertical="center" textRotation="255"/>
    </xf>
    <xf numFmtId="0" fontId="5" fillId="0" borderId="3" xfId="0" applyFont="1" applyBorder="1" applyAlignment="1">
      <alignment vertical="center" textRotation="255"/>
    </xf>
    <xf numFmtId="0" fontId="5" fillId="0" borderId="3" xfId="0" applyFont="1" applyBorder="1" applyAlignment="1">
      <alignment vertical="center" textRotation="255" shrinkToFit="1"/>
    </xf>
    <xf numFmtId="0" fontId="3" fillId="0" borderId="0" xfId="0" applyFont="1" applyAlignment="1">
      <alignment vertical="center"/>
    </xf>
    <xf numFmtId="180" fontId="0" fillId="0" borderId="0" xfId="0" applyNumberFormat="1">
      <alignment vertical="center"/>
    </xf>
    <xf numFmtId="38" fontId="9" fillId="0" borderId="47" xfId="3" applyFont="1" applyBorder="1">
      <alignment vertical="center"/>
    </xf>
    <xf numFmtId="40" fontId="9" fillId="0" borderId="19" xfId="3" applyNumberFormat="1" applyFont="1" applyBorder="1">
      <alignment vertical="center"/>
    </xf>
    <xf numFmtId="38" fontId="9" fillId="0" borderId="18" xfId="3" applyFont="1" applyBorder="1">
      <alignment vertical="center"/>
    </xf>
    <xf numFmtId="0" fontId="4" fillId="0" borderId="56" xfId="2" applyFont="1" applyBorder="1" applyAlignment="1">
      <alignment vertical="center" wrapText="1"/>
    </xf>
    <xf numFmtId="38" fontId="9" fillId="0" borderId="49" xfId="3" applyFont="1" applyBorder="1">
      <alignment vertical="center"/>
    </xf>
    <xf numFmtId="40" fontId="9" fillId="0" borderId="25" xfId="3" applyNumberFormat="1" applyFont="1" applyBorder="1">
      <alignment vertical="center"/>
    </xf>
    <xf numFmtId="38" fontId="9" fillId="0" borderId="24" xfId="3" applyFont="1" applyBorder="1">
      <alignment vertical="center"/>
    </xf>
    <xf numFmtId="1" fontId="9" fillId="2" borderId="49" xfId="2" applyNumberFormat="1" applyFont="1" applyFill="1" applyBorder="1">
      <alignment vertical="center"/>
    </xf>
    <xf numFmtId="2" fontId="10" fillId="2" borderId="26" xfId="2" applyNumberFormat="1" applyFont="1" applyFill="1" applyBorder="1">
      <alignment vertical="center"/>
    </xf>
    <xf numFmtId="2" fontId="9" fillId="2" borderId="50" xfId="2" applyNumberFormat="1" applyFont="1" applyFill="1" applyBorder="1">
      <alignment vertical="center"/>
    </xf>
    <xf numFmtId="0" fontId="4" fillId="0" borderId="27" xfId="2" applyFont="1" applyBorder="1">
      <alignment vertical="center"/>
    </xf>
    <xf numFmtId="0" fontId="2" fillId="0" borderId="0" xfId="2" applyBorder="1" applyAlignment="1">
      <alignment horizontal="center" vertical="center"/>
    </xf>
    <xf numFmtId="180" fontId="9" fillId="0" borderId="41" xfId="2" applyNumberFormat="1" applyFont="1" applyBorder="1" applyAlignment="1">
      <alignment horizontal="center" vertical="center"/>
    </xf>
    <xf numFmtId="0" fontId="9" fillId="0" borderId="32" xfId="2" applyFont="1" applyBorder="1" applyAlignment="1">
      <alignment horizontal="center" vertical="center"/>
    </xf>
    <xf numFmtId="0" fontId="9" fillId="0" borderId="31" xfId="2" applyFont="1" applyBorder="1" applyAlignment="1">
      <alignment horizontal="center" vertical="center"/>
    </xf>
    <xf numFmtId="0" fontId="9" fillId="0" borderId="41" xfId="2" applyFont="1" applyBorder="1" applyAlignment="1">
      <alignment horizontal="center" vertical="center" wrapText="1"/>
    </xf>
    <xf numFmtId="0" fontId="9" fillId="0" borderId="33" xfId="2" applyFont="1" applyBorder="1" applyAlignment="1">
      <alignment horizontal="center" vertical="center" wrapText="1"/>
    </xf>
    <xf numFmtId="0" fontId="9" fillId="0" borderId="42" xfId="2" applyFont="1" applyBorder="1" applyAlignment="1">
      <alignment horizontal="center" vertical="center" wrapText="1"/>
    </xf>
    <xf numFmtId="181" fontId="9" fillId="0" borderId="36" xfId="2" applyNumberFormat="1" applyFont="1" applyBorder="1" applyAlignment="1">
      <alignment horizontal="center" vertical="center"/>
    </xf>
    <xf numFmtId="38" fontId="9" fillId="0" borderId="43" xfId="3" applyFont="1" applyBorder="1">
      <alignment vertical="center"/>
    </xf>
    <xf numFmtId="40" fontId="9" fillId="0" borderId="29" xfId="3" applyNumberFormat="1" applyFont="1" applyBorder="1">
      <alignment vertical="center"/>
    </xf>
    <xf numFmtId="38" fontId="9" fillId="0" borderId="28" xfId="3" applyFont="1" applyBorder="1">
      <alignment vertical="center"/>
    </xf>
    <xf numFmtId="40" fontId="9" fillId="0" borderId="30" xfId="3" applyNumberFormat="1" applyFont="1" applyBorder="1">
      <alignment vertical="center"/>
    </xf>
    <xf numFmtId="2" fontId="9" fillId="0" borderId="44" xfId="2" applyNumberFormat="1" applyFont="1" applyBorder="1">
      <alignment vertical="center"/>
    </xf>
    <xf numFmtId="0" fontId="4" fillId="0" borderId="53" xfId="2" applyFont="1" applyBorder="1" applyAlignment="1">
      <alignment vertical="center" wrapText="1"/>
    </xf>
    <xf numFmtId="38" fontId="9" fillId="0" borderId="45" xfId="3" applyFont="1" applyBorder="1">
      <alignment vertical="center"/>
    </xf>
    <xf numFmtId="40" fontId="9" fillId="0" borderId="15" xfId="3" applyNumberFormat="1" applyFont="1" applyBorder="1">
      <alignment vertical="center"/>
    </xf>
    <xf numFmtId="38" fontId="9" fillId="0" borderId="14" xfId="3" applyFont="1" applyBorder="1">
      <alignment vertical="center"/>
    </xf>
    <xf numFmtId="0" fontId="4" fillId="0" borderId="54" xfId="2" applyFont="1" applyBorder="1" applyAlignment="1">
      <alignment vertical="center" wrapText="1"/>
    </xf>
    <xf numFmtId="38" fontId="9" fillId="0" borderId="46" xfId="3" applyFont="1" applyBorder="1">
      <alignment vertical="center"/>
    </xf>
    <xf numFmtId="40" fontId="9" fillId="0" borderId="17" xfId="3" applyNumberFormat="1" applyFont="1" applyBorder="1">
      <alignment vertical="center"/>
    </xf>
    <xf numFmtId="38" fontId="9" fillId="0" borderId="16" xfId="3" applyFont="1" applyBorder="1">
      <alignment vertical="center"/>
    </xf>
    <xf numFmtId="0" fontId="4" fillId="0" borderId="55" xfId="2" applyFont="1" applyBorder="1" applyAlignment="1">
      <alignment vertical="center" wrapText="1"/>
    </xf>
    <xf numFmtId="0" fontId="9" fillId="0" borderId="37" xfId="2" applyFont="1" applyBorder="1" applyAlignment="1">
      <alignment horizontal="center" vertical="center"/>
    </xf>
    <xf numFmtId="0" fontId="9" fillId="0" borderId="38" xfId="2" applyFont="1" applyFill="1" applyBorder="1" applyAlignment="1">
      <alignment horizontal="center" vertical="center"/>
    </xf>
    <xf numFmtId="0" fontId="9" fillId="0" borderId="0" xfId="2" applyFont="1">
      <alignment vertical="center"/>
    </xf>
    <xf numFmtId="180" fontId="9" fillId="0" borderId="0" xfId="2" applyNumberFormat="1" applyFont="1">
      <alignment vertical="center"/>
    </xf>
    <xf numFmtId="179" fontId="11" fillId="0" borderId="0" xfId="2" applyNumberFormat="1" applyFont="1" applyAlignment="1">
      <alignment horizontal="right" vertical="center" shrinkToFit="1"/>
    </xf>
    <xf numFmtId="178" fontId="9" fillId="0" borderId="0" xfId="2" applyNumberFormat="1" applyFont="1">
      <alignment vertical="center"/>
    </xf>
    <xf numFmtId="38" fontId="10" fillId="3" borderId="47" xfId="3" applyFont="1" applyFill="1" applyBorder="1">
      <alignment vertical="center"/>
    </xf>
    <xf numFmtId="40" fontId="10" fillId="3" borderId="20" xfId="3" applyNumberFormat="1" applyFont="1" applyFill="1" applyBorder="1">
      <alignment vertical="center"/>
    </xf>
    <xf numFmtId="40" fontId="10" fillId="3" borderId="48" xfId="3" applyNumberFormat="1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distributed" vertical="center" indent="1"/>
    </xf>
    <xf numFmtId="0" fontId="4" fillId="0" borderId="0" xfId="0" applyFont="1" applyFill="1" applyAlignment="1">
      <alignment horizontal="right" vertical="top"/>
    </xf>
    <xf numFmtId="0" fontId="0" fillId="0" borderId="0" xfId="0" applyFill="1" applyBorder="1" applyAlignment="1">
      <alignment horizontal="center" vertical="center"/>
    </xf>
    <xf numFmtId="182" fontId="1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>
      <alignment vertical="center"/>
    </xf>
    <xf numFmtId="0" fontId="0" fillId="0" borderId="6" xfId="0" applyFill="1" applyBorder="1" applyAlignment="1">
      <alignment horizontal="center" vertical="center"/>
    </xf>
    <xf numFmtId="0" fontId="5" fillId="0" borderId="0" xfId="0" applyFont="1" applyFill="1" applyAlignment="1">
      <alignment horizontal="right" vertical="top"/>
    </xf>
    <xf numFmtId="0" fontId="0" fillId="0" borderId="57" xfId="0" applyFont="1" applyFill="1" applyBorder="1" applyAlignment="1">
      <alignment horizontal="center" vertical="center"/>
    </xf>
    <xf numFmtId="0" fontId="9" fillId="0" borderId="57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" xfId="0" applyFill="1" applyBorder="1" applyAlignment="1">
      <alignment horizontal="distributed" vertical="center" indent="1"/>
    </xf>
    <xf numFmtId="0" fontId="0" fillId="0" borderId="61" xfId="0" applyFill="1" applyBorder="1" applyAlignment="1">
      <alignment horizontal="center" vertical="center"/>
    </xf>
    <xf numFmtId="0" fontId="9" fillId="0" borderId="64" xfId="0" applyFont="1" applyFill="1" applyBorder="1" applyAlignment="1">
      <alignment horizontal="center" vertical="center"/>
    </xf>
    <xf numFmtId="0" fontId="0" fillId="0" borderId="64" xfId="0" applyFont="1" applyFill="1" applyBorder="1" applyAlignment="1">
      <alignment horizontal="center" vertical="center"/>
    </xf>
    <xf numFmtId="0" fontId="18" fillId="4" borderId="68" xfId="0" applyFont="1" applyFill="1" applyBorder="1" applyAlignment="1">
      <alignment horizontal="center" vertical="center"/>
    </xf>
    <xf numFmtId="183" fontId="5" fillId="0" borderId="9" xfId="0" applyNumberFormat="1" applyFont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0" fillId="0" borderId="0" xfId="2" applyFont="1" applyBorder="1" applyAlignment="1">
      <alignment horizontal="right" vertical="center"/>
    </xf>
    <xf numFmtId="0" fontId="17" fillId="4" borderId="69" xfId="0" applyFont="1" applyFill="1" applyBorder="1" applyAlignment="1">
      <alignment horizontal="center" vertical="center"/>
    </xf>
    <xf numFmtId="0" fontId="17" fillId="4" borderId="67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184" fontId="4" fillId="0" borderId="0" xfId="1" applyNumberFormat="1" applyFont="1">
      <alignment vertical="center"/>
    </xf>
    <xf numFmtId="0" fontId="5" fillId="0" borderId="9" xfId="0" applyFont="1" applyBorder="1" applyAlignment="1">
      <alignment horizontal="center"/>
    </xf>
    <xf numFmtId="183" fontId="5" fillId="0" borderId="9" xfId="0" applyNumberFormat="1" applyFont="1" applyBorder="1" applyAlignment="1">
      <alignment horizontal="center"/>
    </xf>
    <xf numFmtId="0" fontId="24" fillId="0" borderId="0" xfId="0" applyFont="1">
      <alignment vertical="center"/>
    </xf>
    <xf numFmtId="0" fontId="0" fillId="0" borderId="10" xfId="0" applyBorder="1">
      <alignment vertical="center"/>
    </xf>
    <xf numFmtId="0" fontId="0" fillId="0" borderId="2" xfId="0" applyBorder="1">
      <alignment vertical="center"/>
    </xf>
    <xf numFmtId="0" fontId="0" fillId="0" borderId="6" xfId="0" applyBorder="1">
      <alignment vertical="center"/>
    </xf>
    <xf numFmtId="0" fontId="0" fillId="0" borderId="64" xfId="0" applyBorder="1">
      <alignment vertical="center"/>
    </xf>
    <xf numFmtId="0" fontId="0" fillId="0" borderId="58" xfId="0" applyBorder="1">
      <alignment vertical="center"/>
    </xf>
    <xf numFmtId="0" fontId="0" fillId="0" borderId="34" xfId="0" applyBorder="1">
      <alignment vertical="center"/>
    </xf>
    <xf numFmtId="0" fontId="0" fillId="0" borderId="70" xfId="0" applyBorder="1" applyAlignment="1">
      <alignment horizontal="right" vertical="center"/>
    </xf>
    <xf numFmtId="0" fontId="0" fillId="0" borderId="35" xfId="0" applyBorder="1" applyAlignment="1">
      <alignment horizontal="right" vertical="center"/>
    </xf>
    <xf numFmtId="0" fontId="0" fillId="0" borderId="71" xfId="0" applyBorder="1">
      <alignment vertical="center"/>
    </xf>
    <xf numFmtId="0" fontId="0" fillId="0" borderId="57" xfId="0" applyBorder="1">
      <alignment vertical="center"/>
    </xf>
    <xf numFmtId="0" fontId="0" fillId="0" borderId="36" xfId="0" applyBorder="1" applyAlignment="1">
      <alignment horizontal="right" vertical="center"/>
    </xf>
    <xf numFmtId="0" fontId="0" fillId="0" borderId="72" xfId="0" applyBorder="1">
      <alignment vertical="center"/>
    </xf>
    <xf numFmtId="0" fontId="0" fillId="0" borderId="3" xfId="0" applyBorder="1">
      <alignment vertical="center"/>
    </xf>
    <xf numFmtId="0" fontId="0" fillId="0" borderId="35" xfId="0" applyBorder="1">
      <alignment vertical="center"/>
    </xf>
    <xf numFmtId="0" fontId="2" fillId="0" borderId="57" xfId="2" applyFont="1" applyBorder="1" applyAlignment="1">
      <alignment horizontal="center" vertical="center" shrinkToFit="1"/>
    </xf>
    <xf numFmtId="0" fontId="2" fillId="0" borderId="58" xfId="2" applyFont="1" applyBorder="1" applyAlignment="1">
      <alignment horizontal="center" vertical="center" shrinkToFit="1"/>
    </xf>
    <xf numFmtId="0" fontId="2" fillId="0" borderId="59" xfId="2" applyFont="1" applyFill="1" applyBorder="1" applyAlignment="1">
      <alignment horizontal="center" vertical="center" shrinkToFit="1"/>
    </xf>
    <xf numFmtId="0" fontId="2" fillId="0" borderId="71" xfId="2" applyFont="1" applyBorder="1" applyAlignment="1">
      <alignment horizontal="center" vertical="center" shrinkToFit="1"/>
    </xf>
    <xf numFmtId="2" fontId="0" fillId="0" borderId="3" xfId="0" applyNumberFormat="1" applyBorder="1">
      <alignment vertical="center"/>
    </xf>
    <xf numFmtId="2" fontId="0" fillId="0" borderId="73" xfId="0" applyNumberFormat="1" applyBorder="1">
      <alignment vertical="center"/>
    </xf>
    <xf numFmtId="2" fontId="0" fillId="0" borderId="2" xfId="0" applyNumberFormat="1" applyBorder="1">
      <alignment vertical="center"/>
    </xf>
    <xf numFmtId="2" fontId="0" fillId="0" borderId="65" xfId="0" applyNumberFormat="1" applyBorder="1">
      <alignment vertical="center"/>
    </xf>
    <xf numFmtId="2" fontId="0" fillId="0" borderId="58" xfId="0" applyNumberFormat="1" applyBorder="1">
      <alignment vertical="center"/>
    </xf>
    <xf numFmtId="2" fontId="0" fillId="0" borderId="59" xfId="0" applyNumberFormat="1" applyBorder="1">
      <alignment vertical="center"/>
    </xf>
    <xf numFmtId="0" fontId="13" fillId="0" borderId="0" xfId="0" applyFont="1">
      <alignment vertical="center"/>
    </xf>
    <xf numFmtId="2" fontId="0" fillId="0" borderId="0" xfId="0" applyNumberFormat="1">
      <alignment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distributed" vertical="center" wrapText="1" indent="1" shrinkToFit="1"/>
    </xf>
    <xf numFmtId="0" fontId="4" fillId="0" borderId="3" xfId="0" applyFont="1" applyBorder="1" applyAlignment="1">
      <alignment horizontal="right" vertical="center"/>
    </xf>
    <xf numFmtId="58" fontId="19" fillId="0" borderId="62" xfId="0" applyNumberFormat="1" applyFont="1" applyFill="1" applyBorder="1" applyAlignment="1">
      <alignment horizontal="center" vertical="center"/>
    </xf>
    <xf numFmtId="58" fontId="19" fillId="0" borderId="63" xfId="0" applyNumberFormat="1" applyFont="1" applyFill="1" applyBorder="1" applyAlignment="1">
      <alignment horizontal="center" vertical="center"/>
    </xf>
    <xf numFmtId="186" fontId="23" fillId="0" borderId="2" xfId="0" applyNumberFormat="1" applyFont="1" applyFill="1" applyBorder="1" applyAlignment="1">
      <alignment horizontal="right" vertical="center"/>
    </xf>
    <xf numFmtId="186" fontId="23" fillId="0" borderId="58" xfId="0" applyNumberFormat="1" applyFont="1" applyFill="1" applyBorder="1" applyAlignment="1">
      <alignment horizontal="right" vertical="center"/>
    </xf>
    <xf numFmtId="185" fontId="23" fillId="0" borderId="66" xfId="0" applyNumberFormat="1" applyFont="1" applyFill="1" applyBorder="1" applyAlignment="1">
      <alignment vertical="center"/>
    </xf>
    <xf numFmtId="186" fontId="23" fillId="0" borderId="2" xfId="0" applyNumberFormat="1" applyFont="1" applyFill="1" applyBorder="1" applyAlignment="1">
      <alignment vertical="center"/>
    </xf>
    <xf numFmtId="187" fontId="23" fillId="0" borderId="58" xfId="0" applyNumberFormat="1" applyFont="1" applyFill="1" applyBorder="1" applyAlignment="1">
      <alignment vertical="center"/>
    </xf>
    <xf numFmtId="176" fontId="20" fillId="0" borderId="2" xfId="0" applyNumberFormat="1" applyFont="1" applyFill="1" applyBorder="1" applyAlignment="1">
      <alignment horizontal="right" vertical="center"/>
    </xf>
    <xf numFmtId="177" fontId="20" fillId="0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>
      <alignment vertical="center"/>
    </xf>
    <xf numFmtId="0" fontId="8" fillId="0" borderId="2" xfId="0" applyFont="1" applyFill="1" applyBorder="1">
      <alignment vertical="center"/>
    </xf>
    <xf numFmtId="185" fontId="20" fillId="0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86" fontId="20" fillId="0" borderId="2" xfId="0" applyNumberFormat="1" applyFont="1" applyFill="1" applyBorder="1" applyAlignment="1">
      <alignment horizontal="right" vertical="center"/>
    </xf>
    <xf numFmtId="0" fontId="8" fillId="0" borderId="2" xfId="0" applyFont="1" applyFill="1" applyBorder="1" applyAlignment="1">
      <alignment vertical="center" wrapText="1"/>
    </xf>
    <xf numFmtId="185" fontId="20" fillId="0" borderId="3" xfId="0" applyNumberFormat="1" applyFont="1" applyFill="1" applyBorder="1" applyAlignment="1">
      <alignment horizontal="right" vertical="center"/>
    </xf>
    <xf numFmtId="0" fontId="4" fillId="0" borderId="0" xfId="0" applyFont="1" applyFill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/>
    </xf>
    <xf numFmtId="180" fontId="20" fillId="0" borderId="2" xfId="0" applyNumberFormat="1" applyFont="1" applyFill="1" applyBorder="1">
      <alignment vertical="center"/>
    </xf>
    <xf numFmtId="179" fontId="20" fillId="0" borderId="2" xfId="0" applyNumberFormat="1" applyFont="1" applyFill="1" applyBorder="1">
      <alignment vertical="center"/>
    </xf>
    <xf numFmtId="177" fontId="20" fillId="0" borderId="2" xfId="0" applyNumberFormat="1" applyFont="1" applyFill="1" applyBorder="1">
      <alignment vertical="center"/>
    </xf>
    <xf numFmtId="185" fontId="20" fillId="0" borderId="2" xfId="0" applyNumberFormat="1" applyFont="1" applyFill="1" applyBorder="1" applyAlignment="1">
      <alignment vertical="center"/>
    </xf>
    <xf numFmtId="186" fontId="20" fillId="0" borderId="2" xfId="0" applyNumberFormat="1" applyFont="1" applyFill="1" applyBorder="1" applyAlignment="1">
      <alignment vertical="center"/>
    </xf>
    <xf numFmtId="185" fontId="20" fillId="0" borderId="3" xfId="0" applyNumberFormat="1" applyFont="1" applyFill="1" applyBorder="1" applyAlignment="1">
      <alignment vertical="center"/>
    </xf>
    <xf numFmtId="58" fontId="19" fillId="0" borderId="63" xfId="0" applyNumberFormat="1" applyFont="1" applyFill="1" applyBorder="1" applyAlignment="1">
      <alignment horizontal="center" vertical="center" wrapText="1"/>
    </xf>
    <xf numFmtId="186" fontId="23" fillId="0" borderId="65" xfId="0" applyNumberFormat="1" applyFont="1" applyFill="1" applyBorder="1" applyAlignment="1">
      <alignment horizontal="center" vertical="center"/>
    </xf>
    <xf numFmtId="187" fontId="23" fillId="0" borderId="59" xfId="0" applyNumberFormat="1" applyFont="1" applyFill="1" applyBorder="1" applyAlignment="1">
      <alignment horizontal="center" vertical="center"/>
    </xf>
    <xf numFmtId="184" fontId="4" fillId="0" borderId="2" xfId="1" applyNumberFormat="1" applyFont="1" applyBorder="1">
      <alignment vertical="center"/>
    </xf>
    <xf numFmtId="40" fontId="20" fillId="0" borderId="2" xfId="1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56" fontId="8" fillId="0" borderId="2" xfId="0" applyNumberFormat="1" applyFont="1" applyFill="1" applyBorder="1" applyAlignment="1">
      <alignment horizontal="center" vertical="center" wrapText="1"/>
    </xf>
    <xf numFmtId="188" fontId="8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89" fontId="20" fillId="0" borderId="3" xfId="0" applyNumberFormat="1" applyFont="1" applyFill="1" applyBorder="1" applyAlignment="1">
      <alignment vertical="center"/>
    </xf>
    <xf numFmtId="189" fontId="23" fillId="0" borderId="65" xfId="0" applyNumberFormat="1" applyFont="1" applyFill="1" applyBorder="1" applyAlignment="1">
      <alignment horizontal="right" vertical="center"/>
    </xf>
    <xf numFmtId="189" fontId="23" fillId="0" borderId="59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90" fontId="20" fillId="0" borderId="3" xfId="0" applyNumberFormat="1" applyFont="1" applyFill="1" applyBorder="1" applyAlignment="1">
      <alignment horizontal="right" vertical="center"/>
    </xf>
    <xf numFmtId="40" fontId="20" fillId="0" borderId="0" xfId="1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8" fillId="0" borderId="6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26" fillId="0" borderId="34" xfId="0" applyFont="1" applyBorder="1" applyAlignment="1">
      <alignment horizontal="center" vertical="center"/>
    </xf>
    <xf numFmtId="0" fontId="26" fillId="0" borderId="74" xfId="0" applyFont="1" applyBorder="1" applyAlignment="1">
      <alignment horizontal="center" vertical="center"/>
    </xf>
    <xf numFmtId="0" fontId="26" fillId="0" borderId="7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 shrinkToFit="1"/>
    </xf>
    <xf numFmtId="0" fontId="4" fillId="0" borderId="6" xfId="0" applyFont="1" applyFill="1" applyBorder="1" applyAlignment="1">
      <alignment vertical="center" shrinkToFit="1"/>
    </xf>
    <xf numFmtId="0" fontId="0" fillId="0" borderId="7" xfId="0" applyFill="1" applyBorder="1" applyAlignment="1">
      <alignment horizontal="center" vertical="center" shrinkToFit="1"/>
    </xf>
    <xf numFmtId="0" fontId="0" fillId="0" borderId="6" xfId="0" applyFill="1" applyBorder="1" applyAlignment="1">
      <alignment horizontal="center" vertical="center" shrinkToFit="1"/>
    </xf>
    <xf numFmtId="0" fontId="16" fillId="0" borderId="0" xfId="0" applyFont="1" applyFill="1" applyAlignment="1">
      <alignment horizontal="left" vertical="center" indent="1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6" xfId="0" applyFont="1" applyFill="1" applyBorder="1" applyAlignment="1">
      <alignment horizontal="center" vertical="center"/>
    </xf>
    <xf numFmtId="0" fontId="9" fillId="0" borderId="71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60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9" fillId="0" borderId="39" xfId="2" applyFont="1" applyBorder="1" applyAlignment="1">
      <alignment horizontal="center" vertical="center"/>
    </xf>
    <xf numFmtId="0" fontId="9" fillId="0" borderId="23" xfId="2" applyFont="1" applyBorder="1" applyAlignment="1">
      <alignment horizontal="center" vertical="center"/>
    </xf>
    <xf numFmtId="0" fontId="9" fillId="0" borderId="40" xfId="2" applyFont="1" applyBorder="1" applyAlignment="1">
      <alignment horizontal="center" vertical="center"/>
    </xf>
    <xf numFmtId="0" fontId="9" fillId="0" borderId="34" xfId="2" applyFont="1" applyBorder="1" applyAlignment="1">
      <alignment horizontal="center" vertical="center"/>
    </xf>
    <xf numFmtId="0" fontId="9" fillId="0" borderId="35" xfId="2" applyFont="1" applyBorder="1" applyAlignment="1">
      <alignment horizontal="center" vertical="center"/>
    </xf>
    <xf numFmtId="0" fontId="9" fillId="0" borderId="22" xfId="2" applyFont="1" applyBorder="1" applyAlignment="1">
      <alignment horizontal="center" vertical="center"/>
    </xf>
    <xf numFmtId="0" fontId="9" fillId="0" borderId="21" xfId="2" applyFont="1" applyBorder="1" applyAlignment="1">
      <alignment horizontal="center" vertical="center"/>
    </xf>
    <xf numFmtId="0" fontId="9" fillId="0" borderId="51" xfId="2" applyFont="1" applyBorder="1" applyAlignment="1">
      <alignment horizontal="center" vertical="center"/>
    </xf>
    <xf numFmtId="0" fontId="9" fillId="0" borderId="52" xfId="2" applyFont="1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69"/>
  <sheetViews>
    <sheetView tabSelected="1" view="pageBreakPreview" topLeftCell="A17" zoomScaleNormal="100" zoomScaleSheetLayoutView="100" workbookViewId="0">
      <selection activeCell="G21" sqref="G21"/>
    </sheetView>
  </sheetViews>
  <sheetFormatPr defaultRowHeight="13.5"/>
  <cols>
    <col min="1" max="1" width="5.75" customWidth="1"/>
    <col min="2" max="2" width="6.625" customWidth="1"/>
    <col min="3" max="5" width="10.5" customWidth="1"/>
    <col min="6" max="6" width="9.375" customWidth="1"/>
    <col min="7" max="7" width="12.125" customWidth="1"/>
    <col min="8" max="9" width="10.5" customWidth="1"/>
  </cols>
  <sheetData>
    <row r="1" spans="1:9" ht="50.1" hidden="1" customHeight="1" thickBot="1">
      <c r="A1" s="120" t="s">
        <v>103</v>
      </c>
    </row>
    <row r="2" spans="1:9" hidden="1">
      <c r="A2" s="101"/>
      <c r="B2" s="182" t="s">
        <v>102</v>
      </c>
      <c r="C2" s="183"/>
      <c r="D2" s="183"/>
      <c r="E2" s="184"/>
      <c r="F2" s="182" t="s">
        <v>101</v>
      </c>
      <c r="G2" s="183"/>
      <c r="H2" s="183"/>
      <c r="I2" s="184"/>
    </row>
    <row r="3" spans="1:9" ht="14.25" hidden="1" thickBot="1">
      <c r="A3" s="109"/>
      <c r="B3" s="110" t="s">
        <v>1</v>
      </c>
      <c r="C3" s="111" t="s">
        <v>98</v>
      </c>
      <c r="D3" s="111" t="s">
        <v>99</v>
      </c>
      <c r="E3" s="112" t="s">
        <v>100</v>
      </c>
      <c r="F3" s="113" t="s">
        <v>1</v>
      </c>
      <c r="G3" s="111" t="s">
        <v>98</v>
      </c>
      <c r="H3" s="111" t="s">
        <v>99</v>
      </c>
      <c r="I3" s="112" t="s">
        <v>100</v>
      </c>
    </row>
    <row r="4" spans="1:9" hidden="1">
      <c r="A4" s="106" t="s">
        <v>97</v>
      </c>
      <c r="B4" s="107">
        <v>894</v>
      </c>
      <c r="C4" s="108">
        <v>189</v>
      </c>
      <c r="D4" s="114">
        <v>5.25</v>
      </c>
      <c r="E4" s="115">
        <v>645.27</v>
      </c>
      <c r="F4" s="96">
        <v>877</v>
      </c>
      <c r="G4" s="108">
        <v>189</v>
      </c>
      <c r="H4" s="114">
        <v>5.7949999999999999</v>
      </c>
      <c r="I4" s="115">
        <v>612.06999999999994</v>
      </c>
    </row>
    <row r="5" spans="1:9" hidden="1">
      <c r="A5" s="102" t="s">
        <v>75</v>
      </c>
      <c r="B5" s="99">
        <v>902</v>
      </c>
      <c r="C5" s="97">
        <v>189</v>
      </c>
      <c r="D5" s="116">
        <v>4.4450000000000003</v>
      </c>
      <c r="E5" s="117">
        <v>691.26</v>
      </c>
      <c r="F5" s="98">
        <v>905</v>
      </c>
      <c r="G5" s="97">
        <v>187</v>
      </c>
      <c r="H5" s="116">
        <v>5.14</v>
      </c>
      <c r="I5" s="117">
        <v>625.7299999999999</v>
      </c>
    </row>
    <row r="6" spans="1:9" hidden="1">
      <c r="A6" s="102" t="s">
        <v>77</v>
      </c>
      <c r="B6" s="99">
        <v>905</v>
      </c>
      <c r="C6" s="97">
        <v>187</v>
      </c>
      <c r="D6" s="116">
        <v>4.25</v>
      </c>
      <c r="E6" s="117">
        <v>65.92</v>
      </c>
      <c r="F6" s="98">
        <v>908</v>
      </c>
      <c r="G6" s="97">
        <v>189</v>
      </c>
      <c r="H6" s="116">
        <v>5.7949999999999999</v>
      </c>
      <c r="I6" s="117">
        <v>744.77</v>
      </c>
    </row>
    <row r="7" spans="1:9" hidden="1">
      <c r="A7" s="102" t="s">
        <v>79</v>
      </c>
      <c r="B7" s="99">
        <v>888</v>
      </c>
      <c r="C7" s="97">
        <v>189</v>
      </c>
      <c r="D7" s="116">
        <v>3.4115789473684215</v>
      </c>
      <c r="E7" s="117">
        <v>608.94000000000005</v>
      </c>
      <c r="F7" s="98">
        <v>904</v>
      </c>
      <c r="G7" s="97">
        <v>195</v>
      </c>
      <c r="H7" s="116">
        <v>4.9268421052631588</v>
      </c>
      <c r="I7" s="117">
        <v>617.77</v>
      </c>
    </row>
    <row r="8" spans="1:9" hidden="1">
      <c r="A8" s="102" t="s">
        <v>81</v>
      </c>
      <c r="B8" s="99">
        <v>899</v>
      </c>
      <c r="C8" s="97">
        <v>187</v>
      </c>
      <c r="D8" s="116">
        <v>4.2178947368421058</v>
      </c>
      <c r="E8" s="117">
        <v>731.19999999999982</v>
      </c>
      <c r="F8" s="98">
        <v>901</v>
      </c>
      <c r="G8" s="97">
        <v>188</v>
      </c>
      <c r="H8" s="116">
        <v>5.1818421052631578</v>
      </c>
      <c r="I8" s="117">
        <v>696.95000000000016</v>
      </c>
    </row>
    <row r="9" spans="1:9" hidden="1">
      <c r="A9" s="102" t="s">
        <v>83</v>
      </c>
      <c r="B9" s="99">
        <v>898</v>
      </c>
      <c r="C9" s="97">
        <v>186</v>
      </c>
      <c r="D9" s="116">
        <v>5.8560000000000008</v>
      </c>
      <c r="E9" s="117">
        <v>586.51</v>
      </c>
      <c r="F9" s="98">
        <v>901</v>
      </c>
      <c r="G9" s="97">
        <v>188</v>
      </c>
      <c r="H9" s="116">
        <v>6.1189473684210514</v>
      </c>
      <c r="I9" s="117">
        <v>566.54999999999995</v>
      </c>
    </row>
    <row r="10" spans="1:9" hidden="1">
      <c r="A10" s="102" t="s">
        <v>85</v>
      </c>
      <c r="B10" s="99">
        <v>891</v>
      </c>
      <c r="C10" s="97">
        <v>196</v>
      </c>
      <c r="D10" s="116">
        <v>5.6019000000000005</v>
      </c>
      <c r="E10" s="117">
        <v>603.70999999999992</v>
      </c>
      <c r="F10" s="98">
        <v>900</v>
      </c>
      <c r="G10" s="97">
        <v>187</v>
      </c>
      <c r="H10" s="116">
        <v>6.4893809523809507</v>
      </c>
      <c r="I10" s="117">
        <v>623.34999999999991</v>
      </c>
    </row>
    <row r="11" spans="1:9" hidden="1">
      <c r="A11" s="102" t="s">
        <v>87</v>
      </c>
      <c r="B11" s="99">
        <v>902</v>
      </c>
      <c r="C11" s="97">
        <v>181</v>
      </c>
      <c r="D11" s="116">
        <v>5.57947619047619</v>
      </c>
      <c r="E11" s="117">
        <v>640.13</v>
      </c>
      <c r="F11" s="98">
        <v>905</v>
      </c>
      <c r="G11" s="97">
        <v>185</v>
      </c>
      <c r="H11" s="116">
        <v>6.0871499999999994</v>
      </c>
      <c r="I11" s="117">
        <v>584.73</v>
      </c>
    </row>
    <row r="12" spans="1:9" hidden="1">
      <c r="A12" s="102" t="s">
        <v>89</v>
      </c>
      <c r="B12" s="99">
        <v>903</v>
      </c>
      <c r="C12" s="97">
        <v>187</v>
      </c>
      <c r="D12" s="116">
        <v>4.5940000000000003</v>
      </c>
      <c r="E12" s="117">
        <v>535.44000000000005</v>
      </c>
      <c r="F12" s="98">
        <v>906</v>
      </c>
      <c r="G12" s="97">
        <v>188</v>
      </c>
      <c r="H12" s="116">
        <v>5.7750000000000004</v>
      </c>
      <c r="I12" s="117">
        <v>544.66999999999996</v>
      </c>
    </row>
    <row r="13" spans="1:9" hidden="1">
      <c r="A13" s="102" t="s">
        <v>91</v>
      </c>
      <c r="B13" s="99"/>
      <c r="C13" s="97"/>
      <c r="D13" s="116"/>
      <c r="E13" s="117"/>
      <c r="F13" s="98"/>
      <c r="G13" s="97"/>
      <c r="H13" s="116"/>
      <c r="I13" s="117"/>
    </row>
    <row r="14" spans="1:9" hidden="1">
      <c r="A14" s="102" t="s">
        <v>93</v>
      </c>
      <c r="B14" s="99"/>
      <c r="C14" s="97"/>
      <c r="D14" s="116"/>
      <c r="E14" s="117"/>
      <c r="F14" s="98"/>
      <c r="G14" s="97"/>
      <c r="H14" s="116"/>
      <c r="I14" s="117"/>
    </row>
    <row r="15" spans="1:9" ht="14.25" hidden="1" thickBot="1">
      <c r="A15" s="103" t="s">
        <v>95</v>
      </c>
      <c r="B15" s="105"/>
      <c r="C15" s="100"/>
      <c r="D15" s="118"/>
      <c r="E15" s="119"/>
      <c r="F15" s="104"/>
      <c r="G15" s="100"/>
      <c r="H15" s="118"/>
      <c r="I15" s="119"/>
    </row>
    <row r="16" spans="1:9" ht="14.25" hidden="1" thickBot="1">
      <c r="E16" s="121">
        <f>SUM(E4:E15)</f>
        <v>5108.380000000001</v>
      </c>
      <c r="I16" s="121">
        <f>SUM(I4:I15)</f>
        <v>5616.59</v>
      </c>
    </row>
    <row r="17" spans="1:13" ht="18" thickBot="1">
      <c r="A17" s="174" t="str">
        <f>K17&amp;TEXT(L17,"[DBNum3][$-ja-JP]0")&amp;"年度　夕陽が丘クリーンセンター維持管理情報"</f>
        <v>令和８年度　夕陽が丘クリーンセンター維持管理情報</v>
      </c>
      <c r="B17" s="174"/>
      <c r="C17" s="174"/>
      <c r="D17" s="174"/>
      <c r="E17" s="174"/>
      <c r="F17" s="174"/>
      <c r="G17" s="174"/>
      <c r="H17" s="174"/>
      <c r="I17" s="174"/>
      <c r="J17" s="25"/>
      <c r="K17" s="90" t="s">
        <v>69</v>
      </c>
      <c r="L17" s="85">
        <v>8</v>
      </c>
      <c r="M17" s="95" t="s">
        <v>74</v>
      </c>
    </row>
    <row r="18" spans="1:13" ht="15" customHeight="1"/>
    <row r="19" spans="1:13" ht="15" customHeight="1">
      <c r="A19" t="s">
        <v>40</v>
      </c>
    </row>
    <row r="20" spans="1:13" ht="15" customHeight="1">
      <c r="A20" t="s">
        <v>41</v>
      </c>
    </row>
    <row r="21" spans="1:13" ht="15" customHeight="1"/>
    <row r="22" spans="1:13" ht="14.25">
      <c r="A22" s="176" t="s">
        <v>72</v>
      </c>
      <c r="B22" s="176"/>
      <c r="C22" s="176"/>
      <c r="D22" s="176"/>
      <c r="E22" s="176"/>
      <c r="F22" s="176"/>
      <c r="G22" s="176"/>
      <c r="H22" s="176"/>
      <c r="I22" s="176"/>
    </row>
    <row r="23" spans="1:13" ht="14.25">
      <c r="A23" s="175" t="s">
        <v>38</v>
      </c>
      <c r="B23" s="175"/>
    </row>
    <row r="24" spans="1:13" ht="26.1" customHeight="1">
      <c r="A24" s="187" t="s">
        <v>73</v>
      </c>
      <c r="B24" s="188"/>
      <c r="C24" s="186" t="s">
        <v>12</v>
      </c>
      <c r="D24" s="186"/>
      <c r="E24" s="186"/>
      <c r="F24" s="192" t="s">
        <v>11</v>
      </c>
      <c r="G24" s="19" t="s">
        <v>35</v>
      </c>
      <c r="H24" s="186" t="s">
        <v>31</v>
      </c>
      <c r="I24" s="186"/>
      <c r="J24" s="10"/>
    </row>
    <row r="25" spans="1:13" ht="26.1" customHeight="1">
      <c r="A25" s="189"/>
      <c r="B25" s="190"/>
      <c r="C25" s="179" t="s">
        <v>34</v>
      </c>
      <c r="D25" s="179"/>
      <c r="E25" s="1" t="s">
        <v>37</v>
      </c>
      <c r="F25" s="193"/>
      <c r="G25" s="2" t="s">
        <v>29</v>
      </c>
      <c r="H25" s="1" t="s">
        <v>61</v>
      </c>
      <c r="I25" s="19" t="s">
        <v>32</v>
      </c>
      <c r="J25" s="16"/>
    </row>
    <row r="26" spans="1:13" ht="26.1" customHeight="1">
      <c r="A26" s="185" t="s">
        <v>42</v>
      </c>
      <c r="B26" s="178"/>
      <c r="C26" s="2" t="s">
        <v>1</v>
      </c>
      <c r="D26" s="2" t="s">
        <v>13</v>
      </c>
      <c r="E26" s="2" t="s">
        <v>14</v>
      </c>
      <c r="F26" s="4" t="s">
        <v>43</v>
      </c>
      <c r="G26" s="1" t="s">
        <v>36</v>
      </c>
      <c r="H26" s="5"/>
      <c r="I26" s="7" t="s">
        <v>33</v>
      </c>
      <c r="J26" s="17"/>
      <c r="K26" s="6"/>
    </row>
    <row r="27" spans="1:13" ht="19.5" customHeight="1">
      <c r="A27" s="177" t="s">
        <v>10</v>
      </c>
      <c r="B27" s="178"/>
      <c r="C27" s="3" t="s">
        <v>2</v>
      </c>
      <c r="D27" s="3" t="s">
        <v>2</v>
      </c>
      <c r="E27" s="3" t="s">
        <v>15</v>
      </c>
      <c r="F27" s="3" t="s">
        <v>60</v>
      </c>
      <c r="G27" s="3" t="s">
        <v>30</v>
      </c>
      <c r="H27" s="3" t="s">
        <v>30</v>
      </c>
      <c r="I27" s="124" t="s">
        <v>120</v>
      </c>
      <c r="J27" s="18"/>
    </row>
    <row r="28" spans="1:13" ht="19.5" customHeight="1">
      <c r="A28" s="177" t="s">
        <v>16</v>
      </c>
      <c r="B28" s="178"/>
      <c r="C28" s="2" t="s">
        <v>3</v>
      </c>
      <c r="D28" s="2" t="s">
        <v>4</v>
      </c>
      <c r="E28" s="2" t="s">
        <v>5</v>
      </c>
      <c r="F28" s="5"/>
      <c r="G28" s="5"/>
      <c r="H28" s="5"/>
      <c r="I28" s="8" t="s">
        <v>118</v>
      </c>
      <c r="J28" s="13"/>
      <c r="K28" s="6"/>
    </row>
    <row r="29" spans="1:13" ht="19.5" customHeight="1">
      <c r="A29" s="21"/>
      <c r="B29" s="2" t="s">
        <v>17</v>
      </c>
      <c r="C29" s="132">
        <v>897.6</v>
      </c>
      <c r="D29" s="132">
        <v>187.8</v>
      </c>
      <c r="E29" s="133">
        <v>4.2480000000000002</v>
      </c>
      <c r="F29" s="133">
        <v>486.16</v>
      </c>
      <c r="G29" s="134"/>
      <c r="H29" s="135"/>
      <c r="I29" s="136"/>
      <c r="J29" s="14"/>
      <c r="K29" s="6"/>
    </row>
    <row r="30" spans="1:13" ht="19.5" customHeight="1">
      <c r="A30" s="22"/>
      <c r="B30" s="2" t="s">
        <v>44</v>
      </c>
      <c r="C30" s="132">
        <v>902.7</v>
      </c>
      <c r="D30" s="132">
        <v>191.8</v>
      </c>
      <c r="E30" s="133">
        <v>4.3029999999999999</v>
      </c>
      <c r="F30" s="133">
        <v>557.58000000000004</v>
      </c>
      <c r="G30" s="173" t="s">
        <v>124</v>
      </c>
      <c r="H30" s="161"/>
      <c r="I30" s="139"/>
      <c r="J30" s="9"/>
      <c r="K30" s="6"/>
    </row>
    <row r="31" spans="1:13" ht="19.5" customHeight="1">
      <c r="A31" s="93" t="str">
        <f>$K$17</f>
        <v>令和</v>
      </c>
      <c r="B31" s="2" t="s">
        <v>19</v>
      </c>
      <c r="C31" s="132"/>
      <c r="D31" s="132"/>
      <c r="E31" s="133"/>
      <c r="F31" s="133"/>
      <c r="G31" s="134"/>
      <c r="H31" s="140"/>
      <c r="I31" s="141"/>
      <c r="J31" s="9"/>
      <c r="K31" s="6"/>
    </row>
    <row r="32" spans="1:13" ht="19.5" customHeight="1">
      <c r="A32" s="86">
        <f>$L$17</f>
        <v>8</v>
      </c>
      <c r="B32" s="2" t="s">
        <v>20</v>
      </c>
      <c r="C32" s="132"/>
      <c r="D32" s="132"/>
      <c r="E32" s="133"/>
      <c r="F32" s="133"/>
      <c r="G32" s="166"/>
      <c r="H32" s="135"/>
      <c r="I32" s="141"/>
      <c r="J32" s="11"/>
      <c r="K32" s="6"/>
    </row>
    <row r="33" spans="1:11" ht="19.5" customHeight="1">
      <c r="A33" s="22"/>
      <c r="B33" s="2" t="s">
        <v>21</v>
      </c>
      <c r="C33" s="132"/>
      <c r="D33" s="132"/>
      <c r="E33" s="133"/>
      <c r="F33" s="133"/>
      <c r="G33" s="134"/>
      <c r="H33" s="135"/>
      <c r="I33" s="141"/>
      <c r="J33" s="9"/>
    </row>
    <row r="34" spans="1:11" ht="19.5" customHeight="1">
      <c r="A34" s="22"/>
      <c r="B34" s="2" t="s">
        <v>22</v>
      </c>
      <c r="C34" s="132"/>
      <c r="D34" s="132"/>
      <c r="E34" s="133"/>
      <c r="F34" s="133"/>
      <c r="G34" s="167"/>
      <c r="H34" s="135"/>
      <c r="I34" s="136"/>
      <c r="J34" s="9"/>
      <c r="K34" s="6"/>
    </row>
    <row r="35" spans="1:11" ht="19.5" customHeight="1">
      <c r="A35" s="22"/>
      <c r="B35" s="2" t="s">
        <v>26</v>
      </c>
      <c r="C35" s="132"/>
      <c r="D35" s="132"/>
      <c r="E35" s="133"/>
      <c r="F35" s="133"/>
      <c r="G35" s="134"/>
      <c r="H35" s="135"/>
      <c r="I35" s="136"/>
      <c r="J35" s="14"/>
    </row>
    <row r="36" spans="1:11" ht="19.5" customHeight="1">
      <c r="A36" s="22"/>
      <c r="B36" s="2" t="s">
        <v>27</v>
      </c>
      <c r="C36" s="132"/>
      <c r="D36" s="132"/>
      <c r="E36" s="133"/>
      <c r="F36" s="133"/>
      <c r="G36" s="168"/>
      <c r="H36" s="160"/>
      <c r="I36" s="170"/>
      <c r="J36" s="14"/>
    </row>
    <row r="37" spans="1:11" ht="19.5" customHeight="1">
      <c r="A37" s="23"/>
      <c r="B37" s="2" t="s">
        <v>28</v>
      </c>
      <c r="C37" s="132"/>
      <c r="D37" s="132"/>
      <c r="E37" s="133"/>
      <c r="F37" s="133"/>
      <c r="G37" s="134"/>
      <c r="H37" s="138"/>
      <c r="I37" s="141"/>
      <c r="J37" s="9"/>
      <c r="K37" s="6"/>
    </row>
    <row r="38" spans="1:11" ht="19.5" customHeight="1">
      <c r="A38" s="94" t="str">
        <f>$K$17</f>
        <v>令和</v>
      </c>
      <c r="B38" s="2" t="s">
        <v>23</v>
      </c>
      <c r="C38" s="132"/>
      <c r="D38" s="132"/>
      <c r="E38" s="133"/>
      <c r="F38" s="133"/>
      <c r="G38" s="162"/>
      <c r="H38" s="135"/>
      <c r="I38" s="136"/>
      <c r="J38" s="9"/>
      <c r="K38" s="6"/>
    </row>
    <row r="39" spans="1:11" ht="19.5" customHeight="1">
      <c r="A39" s="86">
        <f>$L$17+1</f>
        <v>9</v>
      </c>
      <c r="B39" s="2" t="s">
        <v>24</v>
      </c>
      <c r="C39" s="132"/>
      <c r="D39" s="132"/>
      <c r="E39" s="133"/>
      <c r="F39" s="133"/>
      <c r="G39" s="137"/>
      <c r="H39" s="135"/>
      <c r="I39" s="141"/>
      <c r="J39" s="9"/>
      <c r="K39" s="6"/>
    </row>
    <row r="40" spans="1:11" ht="19.5" customHeight="1">
      <c r="A40" s="20"/>
      <c r="B40" s="2" t="s">
        <v>25</v>
      </c>
      <c r="C40" s="132"/>
      <c r="D40" s="132"/>
      <c r="E40" s="133"/>
      <c r="F40" s="133"/>
      <c r="G40" s="172"/>
      <c r="H40" s="135"/>
      <c r="I40" s="136"/>
      <c r="J40" s="9"/>
      <c r="K40" s="6"/>
    </row>
    <row r="41" spans="1:11" ht="19.5" customHeight="1">
      <c r="C41" s="142"/>
      <c r="D41" s="142"/>
      <c r="E41" s="142"/>
      <c r="F41" s="158">
        <f>SUM(F29:F40)</f>
        <v>1043.74</v>
      </c>
      <c r="G41" s="180" t="s">
        <v>123</v>
      </c>
      <c r="H41" s="180"/>
      <c r="I41" s="180"/>
    </row>
    <row r="42" spans="1:11" ht="19.5" customHeight="1">
      <c r="C42" s="142"/>
      <c r="D42" s="142"/>
      <c r="E42" s="142"/>
      <c r="F42" s="171"/>
      <c r="G42" s="181"/>
      <c r="H42" s="181"/>
      <c r="I42" s="181"/>
    </row>
    <row r="43" spans="1:11" ht="14.25">
      <c r="A43" s="175" t="s">
        <v>39</v>
      </c>
      <c r="B43" s="175"/>
      <c r="C43" s="69"/>
      <c r="D43" s="69"/>
      <c r="E43" s="69"/>
      <c r="F43" s="69"/>
      <c r="G43" s="69"/>
      <c r="H43" s="69"/>
      <c r="I43" s="69"/>
      <c r="J43" s="6"/>
    </row>
    <row r="44" spans="1:11" ht="26.1" customHeight="1">
      <c r="A44" s="187" t="s">
        <v>73</v>
      </c>
      <c r="B44" s="188"/>
      <c r="C44" s="191" t="s">
        <v>12</v>
      </c>
      <c r="D44" s="191"/>
      <c r="E44" s="191"/>
      <c r="F44" s="194" t="s">
        <v>11</v>
      </c>
      <c r="G44" s="138" t="s">
        <v>35</v>
      </c>
      <c r="H44" s="191" t="s">
        <v>31</v>
      </c>
      <c r="I44" s="194"/>
      <c r="J44" s="10"/>
    </row>
    <row r="45" spans="1:11" ht="26.1" customHeight="1">
      <c r="A45" s="189"/>
      <c r="B45" s="190"/>
      <c r="C45" s="196" t="s">
        <v>34</v>
      </c>
      <c r="D45" s="196"/>
      <c r="E45" s="143" t="s">
        <v>37</v>
      </c>
      <c r="F45" s="195"/>
      <c r="G45" s="137" t="s">
        <v>29</v>
      </c>
      <c r="H45" s="143" t="s">
        <v>61</v>
      </c>
      <c r="I45" s="138" t="s">
        <v>32</v>
      </c>
      <c r="J45" s="10"/>
    </row>
    <row r="46" spans="1:11" ht="26.1" customHeight="1">
      <c r="A46" s="185" t="s">
        <v>42</v>
      </c>
      <c r="B46" s="178"/>
      <c r="C46" s="137" t="s">
        <v>1</v>
      </c>
      <c r="D46" s="137" t="s">
        <v>13</v>
      </c>
      <c r="E46" s="137" t="s">
        <v>14</v>
      </c>
      <c r="F46" s="144" t="s">
        <v>43</v>
      </c>
      <c r="G46" s="143" t="s">
        <v>36</v>
      </c>
      <c r="H46" s="145"/>
      <c r="I46" s="146" t="s">
        <v>33</v>
      </c>
      <c r="J46" s="11"/>
    </row>
    <row r="47" spans="1:11" ht="19.5" customHeight="1">
      <c r="A47" s="177" t="s">
        <v>10</v>
      </c>
      <c r="B47" s="178"/>
      <c r="C47" s="147" t="s">
        <v>2</v>
      </c>
      <c r="D47" s="147" t="s">
        <v>2</v>
      </c>
      <c r="E47" s="147" t="s">
        <v>15</v>
      </c>
      <c r="F47" s="147" t="s">
        <v>60</v>
      </c>
      <c r="G47" s="147" t="s">
        <v>30</v>
      </c>
      <c r="H47" s="147" t="s">
        <v>30</v>
      </c>
      <c r="I47" s="147" t="s">
        <v>120</v>
      </c>
      <c r="J47" s="12"/>
    </row>
    <row r="48" spans="1:11" ht="19.5" customHeight="1">
      <c r="A48" s="177" t="s">
        <v>16</v>
      </c>
      <c r="B48" s="178"/>
      <c r="C48" s="137" t="s">
        <v>3</v>
      </c>
      <c r="D48" s="137" t="s">
        <v>4</v>
      </c>
      <c r="E48" s="137" t="s">
        <v>5</v>
      </c>
      <c r="F48" s="145"/>
      <c r="G48" s="145"/>
      <c r="H48" s="145"/>
      <c r="I48" s="137" t="s">
        <v>118</v>
      </c>
      <c r="J48" s="15"/>
    </row>
    <row r="49" spans="1:11" ht="19.5" customHeight="1">
      <c r="A49" s="21"/>
      <c r="B49" s="2" t="s">
        <v>17</v>
      </c>
      <c r="C49" s="148">
        <v>905.3</v>
      </c>
      <c r="D49" s="148">
        <v>190.2</v>
      </c>
      <c r="E49" s="149">
        <v>6.8639999999999999</v>
      </c>
      <c r="F49" s="150">
        <v>674.84</v>
      </c>
      <c r="G49" s="134"/>
      <c r="H49" s="135"/>
      <c r="I49" s="151"/>
      <c r="J49" s="9"/>
    </row>
    <row r="50" spans="1:11" ht="19.5" customHeight="1">
      <c r="A50" s="22"/>
      <c r="B50" s="2" t="s">
        <v>18</v>
      </c>
      <c r="C50" s="148">
        <v>904.8</v>
      </c>
      <c r="D50" s="148">
        <v>189.4</v>
      </c>
      <c r="E50" s="149">
        <v>6.4370000000000003</v>
      </c>
      <c r="F50" s="150">
        <v>520.41</v>
      </c>
      <c r="G50" s="173" t="s">
        <v>124</v>
      </c>
      <c r="H50" s="161"/>
      <c r="I50" s="152"/>
      <c r="J50" s="9"/>
    </row>
    <row r="51" spans="1:11" ht="19.5" customHeight="1">
      <c r="A51" s="93" t="str">
        <f>$K$17</f>
        <v>令和</v>
      </c>
      <c r="B51" s="2" t="s">
        <v>19</v>
      </c>
      <c r="C51" s="148"/>
      <c r="D51" s="148"/>
      <c r="E51" s="149"/>
      <c r="F51" s="150"/>
      <c r="G51" s="134"/>
      <c r="H51" s="140"/>
      <c r="I51" s="153"/>
      <c r="J51" s="9"/>
    </row>
    <row r="52" spans="1:11" ht="19.5" customHeight="1">
      <c r="A52" s="86">
        <f>$L$17</f>
        <v>8</v>
      </c>
      <c r="B52" s="2" t="s">
        <v>20</v>
      </c>
      <c r="C52" s="148"/>
      <c r="D52" s="148"/>
      <c r="E52" s="149"/>
      <c r="F52" s="150"/>
      <c r="G52" s="166"/>
      <c r="H52" s="135"/>
      <c r="I52" s="153"/>
      <c r="J52" s="9"/>
    </row>
    <row r="53" spans="1:11" ht="19.5" customHeight="1">
      <c r="A53" s="22"/>
      <c r="B53" s="2" t="s">
        <v>21</v>
      </c>
      <c r="C53" s="148"/>
      <c r="D53" s="148"/>
      <c r="E53" s="149"/>
      <c r="F53" s="150"/>
      <c r="G53" s="134"/>
      <c r="H53" s="135"/>
      <c r="I53" s="153"/>
      <c r="J53" s="9"/>
    </row>
    <row r="54" spans="1:11" ht="19.5" customHeight="1">
      <c r="A54" s="22"/>
      <c r="B54" s="2" t="s">
        <v>22</v>
      </c>
      <c r="C54" s="148"/>
      <c r="D54" s="148"/>
      <c r="E54" s="149"/>
      <c r="F54" s="150"/>
      <c r="G54" s="167"/>
      <c r="H54" s="135"/>
      <c r="I54" s="151"/>
      <c r="J54" s="9"/>
    </row>
    <row r="55" spans="1:11" ht="19.5" customHeight="1">
      <c r="A55" s="22"/>
      <c r="B55" s="2" t="s">
        <v>26</v>
      </c>
      <c r="C55" s="148"/>
      <c r="D55" s="148"/>
      <c r="E55" s="149"/>
      <c r="F55" s="150"/>
      <c r="G55" s="134"/>
      <c r="H55" s="135"/>
      <c r="I55" s="151"/>
      <c r="J55" s="9"/>
    </row>
    <row r="56" spans="1:11" ht="19.5" customHeight="1">
      <c r="A56" s="22"/>
      <c r="B56" s="2" t="s">
        <v>27</v>
      </c>
      <c r="C56" s="148"/>
      <c r="D56" s="148"/>
      <c r="E56" s="149"/>
      <c r="F56" s="150"/>
      <c r="G56" s="168"/>
      <c r="H56" s="160"/>
      <c r="I56" s="163"/>
      <c r="J56" s="9"/>
    </row>
    <row r="57" spans="1:11" ht="19.5" customHeight="1">
      <c r="A57" s="23"/>
      <c r="B57" s="2" t="s">
        <v>28</v>
      </c>
      <c r="C57" s="148"/>
      <c r="D57" s="148"/>
      <c r="E57" s="149"/>
      <c r="F57" s="150"/>
      <c r="G57" s="134"/>
      <c r="H57" s="138"/>
      <c r="I57" s="153"/>
      <c r="J57" s="9"/>
      <c r="K57" s="6"/>
    </row>
    <row r="58" spans="1:11" ht="19.5" customHeight="1">
      <c r="A58" s="94" t="str">
        <f>$K$17</f>
        <v>令和</v>
      </c>
      <c r="B58" s="2" t="s">
        <v>23</v>
      </c>
      <c r="C58" s="148"/>
      <c r="D58" s="148"/>
      <c r="E58" s="149"/>
      <c r="F58" s="150"/>
      <c r="G58" s="169"/>
      <c r="H58" s="135"/>
      <c r="I58" s="151"/>
      <c r="J58" s="9"/>
      <c r="K58" s="6"/>
    </row>
    <row r="59" spans="1:11" ht="19.5" customHeight="1">
      <c r="A59" s="86">
        <f>$L$17+1</f>
        <v>9</v>
      </c>
      <c r="B59" s="2" t="s">
        <v>24</v>
      </c>
      <c r="C59" s="148"/>
      <c r="D59" s="148"/>
      <c r="E59" s="149"/>
      <c r="F59" s="150"/>
      <c r="G59" s="159"/>
      <c r="H59" s="140"/>
      <c r="I59" s="153"/>
      <c r="J59" s="9"/>
      <c r="K59" s="6"/>
    </row>
    <row r="60" spans="1:11" ht="19.5" customHeight="1">
      <c r="A60" s="24"/>
      <c r="B60" s="2" t="s">
        <v>25</v>
      </c>
      <c r="C60" s="148"/>
      <c r="D60" s="148"/>
      <c r="E60" s="149"/>
      <c r="F60" s="150"/>
      <c r="G60" s="172"/>
      <c r="H60" s="135"/>
      <c r="I60" s="151"/>
      <c r="J60" s="9"/>
      <c r="K60" s="6"/>
    </row>
    <row r="61" spans="1:11" ht="19.5" customHeight="1">
      <c r="C61" s="91"/>
      <c r="D61" s="91"/>
      <c r="E61" s="91"/>
      <c r="F61" s="157">
        <f>SUM(F49:F60)</f>
        <v>1195.25</v>
      </c>
      <c r="J61" s="6"/>
    </row>
    <row r="62" spans="1:11" ht="19.5" customHeight="1">
      <c r="C62" s="91"/>
      <c r="D62" s="91"/>
      <c r="E62" s="91"/>
      <c r="F62" s="92">
        <f>F41+F61</f>
        <v>2238.9899999999998</v>
      </c>
    </row>
    <row r="63" spans="1:11" ht="19.5" customHeight="1"/>
    <row r="64" spans="1:11" ht="19.5" customHeight="1"/>
    <row r="65" ht="19.5" customHeight="1"/>
    <row r="66" ht="19.5" customHeight="1"/>
    <row r="67" ht="19.5" customHeight="1"/>
    <row r="68" ht="19.5" customHeight="1"/>
    <row r="69" ht="19.5" customHeight="1"/>
  </sheetData>
  <mergeCells count="23">
    <mergeCell ref="B2:E2"/>
    <mergeCell ref="F2:I2"/>
    <mergeCell ref="A48:B48"/>
    <mergeCell ref="A46:B46"/>
    <mergeCell ref="A47:B47"/>
    <mergeCell ref="H24:I24"/>
    <mergeCell ref="A44:B45"/>
    <mergeCell ref="C44:E44"/>
    <mergeCell ref="F24:F25"/>
    <mergeCell ref="H44:I44"/>
    <mergeCell ref="F44:F45"/>
    <mergeCell ref="C45:D45"/>
    <mergeCell ref="C24:E24"/>
    <mergeCell ref="A27:B27"/>
    <mergeCell ref="A26:B26"/>
    <mergeCell ref="A24:B25"/>
    <mergeCell ref="A17:I17"/>
    <mergeCell ref="A43:B43"/>
    <mergeCell ref="A23:B23"/>
    <mergeCell ref="A22:I22"/>
    <mergeCell ref="A28:B28"/>
    <mergeCell ref="C25:D25"/>
    <mergeCell ref="G41:I42"/>
  </mergeCells>
  <phoneticPr fontId="1"/>
  <printOptions horizontalCentered="1"/>
  <pageMargins left="0.59055118110236227" right="0.39370078740157483" top="0.59055118110236227" bottom="0.27559055118110237" header="0.23622047244094491" footer="0.23622047244094491"/>
  <pageSetup paperSize="9" scale="9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I20"/>
  <sheetViews>
    <sheetView view="pageBreakPreview" zoomScaleNormal="100" zoomScaleSheetLayoutView="100" workbookViewId="0">
      <selection activeCell="I15" sqref="I15"/>
    </sheetView>
  </sheetViews>
  <sheetFormatPr defaultRowHeight="35.1" customHeight="1"/>
  <cols>
    <col min="1" max="1" width="16.125" style="69" customWidth="1"/>
    <col min="2" max="5" width="15.125" style="69" customWidth="1"/>
    <col min="6" max="6" width="10.125" style="69" customWidth="1"/>
    <col min="7" max="7" width="10.625" style="69" customWidth="1"/>
    <col min="8" max="16384" width="9" style="69"/>
  </cols>
  <sheetData>
    <row r="1" spans="1:9" ht="35.1" customHeight="1" thickBot="1">
      <c r="F1" s="77" t="s">
        <v>68</v>
      </c>
      <c r="H1" s="89" t="s">
        <v>69</v>
      </c>
      <c r="I1" s="85">
        <v>7</v>
      </c>
    </row>
    <row r="2" spans="1:9" ht="35.1" customHeight="1">
      <c r="B2" s="201" t="str">
        <f>H1&amp;TEXT(I1,"[DBNum3][$-ja-JP]0")&amp;"年度　ダイオキシン類測定結果"</f>
        <v>令和７年度　ダイオキシン類測定結果</v>
      </c>
      <c r="C2" s="201"/>
      <c r="D2" s="201"/>
      <c r="E2" s="201"/>
      <c r="F2" s="87"/>
      <c r="H2" s="87"/>
    </row>
    <row r="3" spans="1:9" ht="35.1" customHeight="1">
      <c r="A3" s="75" t="s">
        <v>64</v>
      </c>
      <c r="F3" s="71"/>
    </row>
    <row r="4" spans="1:9" ht="35.1" customHeight="1">
      <c r="A4" s="70" t="s">
        <v>6</v>
      </c>
      <c r="B4" s="204" t="s">
        <v>104</v>
      </c>
      <c r="C4" s="205"/>
      <c r="D4" s="203" t="s">
        <v>62</v>
      </c>
    </row>
    <row r="5" spans="1:9" ht="35.1" customHeight="1" thickBot="1">
      <c r="A5" s="81" t="s">
        <v>10</v>
      </c>
      <c r="B5" s="206" t="s">
        <v>119</v>
      </c>
      <c r="C5" s="207"/>
      <c r="D5" s="195"/>
    </row>
    <row r="6" spans="1:9" ht="35.1" customHeight="1">
      <c r="A6" s="82" t="s">
        <v>7</v>
      </c>
      <c r="B6" s="125">
        <v>45806</v>
      </c>
      <c r="C6" s="126"/>
      <c r="D6" s="76" t="s">
        <v>66</v>
      </c>
    </row>
    <row r="7" spans="1:9" ht="35.1" customHeight="1">
      <c r="A7" s="84" t="s">
        <v>8</v>
      </c>
      <c r="B7" s="127">
        <v>1.1999999999999999E-3</v>
      </c>
      <c r="C7" s="164"/>
      <c r="D7" s="202" t="s">
        <v>63</v>
      </c>
    </row>
    <row r="8" spans="1:9" ht="35.1" customHeight="1" thickBot="1">
      <c r="A8" s="78" t="s">
        <v>9</v>
      </c>
      <c r="B8" s="128">
        <v>1.5E-3</v>
      </c>
      <c r="C8" s="165"/>
      <c r="D8" s="202"/>
    </row>
    <row r="9" spans="1:9" ht="35.1" customHeight="1">
      <c r="A9" s="72"/>
      <c r="B9" s="73"/>
      <c r="C9" s="73"/>
      <c r="D9" s="72"/>
    </row>
    <row r="10" spans="1:9" ht="35.1" customHeight="1">
      <c r="A10" s="74" t="s">
        <v>65</v>
      </c>
    </row>
    <row r="11" spans="1:9" ht="35.1" customHeight="1">
      <c r="A11" s="70" t="s">
        <v>6</v>
      </c>
      <c r="B11" s="204" t="s">
        <v>70</v>
      </c>
      <c r="C11" s="208"/>
      <c r="D11" s="208"/>
      <c r="E11" s="205"/>
      <c r="F11" s="203" t="s">
        <v>62</v>
      </c>
    </row>
    <row r="12" spans="1:9" ht="35.1" customHeight="1" thickBot="1">
      <c r="A12" s="81" t="s">
        <v>10</v>
      </c>
      <c r="B12" s="209" t="s">
        <v>47</v>
      </c>
      <c r="C12" s="210"/>
      <c r="D12" s="210"/>
      <c r="E12" s="211"/>
      <c r="F12" s="195"/>
    </row>
    <row r="13" spans="1:9" ht="35.1" customHeight="1">
      <c r="A13" s="82" t="s">
        <v>7</v>
      </c>
      <c r="B13" s="125"/>
      <c r="C13" s="125"/>
      <c r="D13" s="125"/>
      <c r="E13" s="154"/>
      <c r="F13" s="80" t="s">
        <v>66</v>
      </c>
    </row>
    <row r="14" spans="1:9" ht="35.1" customHeight="1">
      <c r="A14" s="83" t="s">
        <v>48</v>
      </c>
      <c r="B14" s="130"/>
      <c r="C14" s="129"/>
      <c r="D14" s="129"/>
      <c r="E14" s="155"/>
      <c r="F14" s="76" t="s">
        <v>63</v>
      </c>
    </row>
    <row r="15" spans="1:9" ht="35.1" customHeight="1" thickBot="1">
      <c r="A15" s="79" t="s">
        <v>49</v>
      </c>
      <c r="B15" s="131"/>
      <c r="C15" s="131"/>
      <c r="D15" s="131"/>
      <c r="E15" s="156"/>
      <c r="F15" s="76" t="s">
        <v>67</v>
      </c>
    </row>
    <row r="17" spans="1:6" ht="35.1" customHeight="1">
      <c r="A17" s="75" t="s">
        <v>122</v>
      </c>
    </row>
    <row r="18" spans="1:6" ht="35.1" customHeight="1">
      <c r="A18" s="122" t="s">
        <v>106</v>
      </c>
      <c r="B18" s="122" t="s">
        <v>107</v>
      </c>
      <c r="C18" s="122" t="s">
        <v>108</v>
      </c>
      <c r="D18" s="122" t="s">
        <v>109</v>
      </c>
      <c r="E18" s="199" t="s">
        <v>110</v>
      </c>
      <c r="F18" s="200"/>
    </row>
    <row r="19" spans="1:6" ht="35.1" customHeight="1">
      <c r="A19" s="122" t="s">
        <v>105</v>
      </c>
      <c r="B19" s="122" t="s">
        <v>119</v>
      </c>
      <c r="C19" s="122" t="s">
        <v>113</v>
      </c>
      <c r="D19" s="122" t="s">
        <v>116</v>
      </c>
      <c r="E19" s="197" t="s">
        <v>121</v>
      </c>
      <c r="F19" s="198"/>
    </row>
    <row r="20" spans="1:6" ht="35.1" customHeight="1">
      <c r="A20" s="123" t="s">
        <v>111</v>
      </c>
      <c r="B20" s="122" t="s">
        <v>112</v>
      </c>
      <c r="C20" s="122" t="s">
        <v>114</v>
      </c>
      <c r="D20" s="122" t="s">
        <v>115</v>
      </c>
      <c r="E20" s="197" t="s">
        <v>117</v>
      </c>
      <c r="F20" s="198"/>
    </row>
  </sheetData>
  <mergeCells count="11">
    <mergeCell ref="E19:F19"/>
    <mergeCell ref="E20:F20"/>
    <mergeCell ref="E18:F18"/>
    <mergeCell ref="B2:E2"/>
    <mergeCell ref="D7:D8"/>
    <mergeCell ref="D4:D5"/>
    <mergeCell ref="F11:F12"/>
    <mergeCell ref="B4:C4"/>
    <mergeCell ref="B5:C5"/>
    <mergeCell ref="B11:E11"/>
    <mergeCell ref="B12:E12"/>
  </mergeCells>
  <phoneticPr fontId="1"/>
  <pageMargins left="0.98425196850393704" right="0.39370078740157483" top="0.78740157480314965" bottom="0.39370078740157483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I20"/>
  <sheetViews>
    <sheetView view="pageBreakPreview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12" sqref="B12"/>
    </sheetView>
  </sheetViews>
  <sheetFormatPr defaultRowHeight="24" customHeight="1"/>
  <cols>
    <col min="1" max="1" width="12.25" customWidth="1"/>
    <col min="2" max="2" width="12.625" style="26" customWidth="1"/>
    <col min="3" max="3" width="13.625" customWidth="1"/>
    <col min="4" max="4" width="12.625" customWidth="1"/>
    <col min="5" max="5" width="13.625" customWidth="1"/>
    <col min="6" max="6" width="12.625" customWidth="1"/>
    <col min="7" max="7" width="13.625" customWidth="1"/>
    <col min="8" max="8" width="14.75" customWidth="1"/>
    <col min="9" max="9" width="24.75" customWidth="1"/>
  </cols>
  <sheetData>
    <row r="1" spans="1:9" ht="24" customHeight="1">
      <c r="A1" s="212" t="str">
        <f>"令和"&amp;DBCS(YEAR(A6)-2018)&amp;"年度　焼却日数・焼却量"</f>
        <v>令和７年度　焼却日数・焼却量</v>
      </c>
      <c r="B1" s="212"/>
      <c r="C1" s="212"/>
      <c r="D1" s="212"/>
      <c r="E1" s="212"/>
      <c r="F1" s="212"/>
      <c r="G1" s="212"/>
      <c r="H1" s="212"/>
      <c r="I1" s="212"/>
    </row>
    <row r="2" spans="1:9" ht="24" customHeight="1">
      <c r="A2" s="213" t="s">
        <v>53</v>
      </c>
      <c r="B2" s="213"/>
      <c r="C2" s="213"/>
      <c r="D2" s="213"/>
      <c r="E2" s="213"/>
      <c r="F2" s="213"/>
      <c r="G2" s="213"/>
      <c r="H2" s="213"/>
      <c r="I2" s="213"/>
    </row>
    <row r="3" spans="1:9" ht="24" customHeight="1" thickBot="1">
      <c r="A3" s="38"/>
      <c r="B3" s="38"/>
      <c r="C3" s="38"/>
      <c r="D3" s="38"/>
      <c r="E3" s="38"/>
      <c r="F3" s="38"/>
      <c r="G3" s="38"/>
      <c r="H3" s="38"/>
      <c r="I3" s="88" t="s">
        <v>71</v>
      </c>
    </row>
    <row r="4" spans="1:9" ht="26.1" customHeight="1">
      <c r="A4" s="217" t="s">
        <v>45</v>
      </c>
      <c r="B4" s="214" t="s">
        <v>50</v>
      </c>
      <c r="C4" s="219"/>
      <c r="D4" s="220" t="s">
        <v>51</v>
      </c>
      <c r="E4" s="219"/>
      <c r="F4" s="214" t="s">
        <v>54</v>
      </c>
      <c r="G4" s="215"/>
      <c r="H4" s="216"/>
      <c r="I4" s="221" t="s">
        <v>52</v>
      </c>
    </row>
    <row r="5" spans="1:9" ht="30" customHeight="1" thickBot="1">
      <c r="A5" s="218"/>
      <c r="B5" s="39" t="s">
        <v>59</v>
      </c>
      <c r="C5" s="40" t="s">
        <v>46</v>
      </c>
      <c r="D5" s="41" t="s">
        <v>59</v>
      </c>
      <c r="E5" s="40" t="s">
        <v>46</v>
      </c>
      <c r="F5" s="42" t="s">
        <v>57</v>
      </c>
      <c r="G5" s="43" t="s">
        <v>0</v>
      </c>
      <c r="H5" s="44" t="s">
        <v>58</v>
      </c>
      <c r="I5" s="222"/>
    </row>
    <row r="6" spans="1:9" ht="26.1" customHeight="1">
      <c r="A6" s="45">
        <v>45748</v>
      </c>
      <c r="B6" s="46">
        <v>18</v>
      </c>
      <c r="C6" s="47">
        <v>562.04999999999995</v>
      </c>
      <c r="D6" s="48">
        <v>22</v>
      </c>
      <c r="E6" s="47">
        <v>643.25</v>
      </c>
      <c r="F6" s="46">
        <f>MAX(B6,D6)</f>
        <v>22</v>
      </c>
      <c r="G6" s="49">
        <f>C6+E6</f>
        <v>1205.3</v>
      </c>
      <c r="H6" s="50">
        <f>G6/F6</f>
        <v>54.786363636363632</v>
      </c>
      <c r="I6" s="51"/>
    </row>
    <row r="7" spans="1:9" ht="26.1" customHeight="1">
      <c r="A7" s="45" t="s">
        <v>76</v>
      </c>
      <c r="B7" s="52">
        <v>18</v>
      </c>
      <c r="C7" s="53">
        <v>567.01</v>
      </c>
      <c r="D7" s="54">
        <v>20</v>
      </c>
      <c r="E7" s="53">
        <v>596.16999999999996</v>
      </c>
      <c r="F7" s="46">
        <f t="shared" ref="F7:F17" si="0">MAX(B7,D7)</f>
        <v>20</v>
      </c>
      <c r="G7" s="49">
        <f t="shared" ref="G7:G17" si="1">C7+E7</f>
        <v>1163.1799999999998</v>
      </c>
      <c r="H7" s="50">
        <f t="shared" ref="H7:H17" si="2">G7/F7</f>
        <v>58.158999999999992</v>
      </c>
      <c r="I7" s="55"/>
    </row>
    <row r="8" spans="1:9" ht="26.1" customHeight="1">
      <c r="A8" s="45" t="s">
        <v>78</v>
      </c>
      <c r="B8" s="52"/>
      <c r="C8" s="53"/>
      <c r="D8" s="54"/>
      <c r="E8" s="53"/>
      <c r="F8" s="46">
        <f t="shared" si="0"/>
        <v>0</v>
      </c>
      <c r="G8" s="49">
        <f t="shared" si="1"/>
        <v>0</v>
      </c>
      <c r="H8" s="50" t="e">
        <f t="shared" si="2"/>
        <v>#DIV/0!</v>
      </c>
      <c r="I8" s="55"/>
    </row>
    <row r="9" spans="1:9" ht="26.1" customHeight="1">
      <c r="A9" s="45" t="s">
        <v>80</v>
      </c>
      <c r="B9" s="52"/>
      <c r="C9" s="53"/>
      <c r="D9" s="54"/>
      <c r="E9" s="53"/>
      <c r="F9" s="46">
        <f t="shared" si="0"/>
        <v>0</v>
      </c>
      <c r="G9" s="49">
        <f t="shared" si="1"/>
        <v>0</v>
      </c>
      <c r="H9" s="50" t="e">
        <f t="shared" si="2"/>
        <v>#DIV/0!</v>
      </c>
      <c r="I9" s="55"/>
    </row>
    <row r="10" spans="1:9" ht="26.1" customHeight="1">
      <c r="A10" s="45" t="s">
        <v>82</v>
      </c>
      <c r="B10" s="52"/>
      <c r="C10" s="53"/>
      <c r="D10" s="54"/>
      <c r="E10" s="53"/>
      <c r="F10" s="46">
        <f t="shared" si="0"/>
        <v>0</v>
      </c>
      <c r="G10" s="49">
        <f t="shared" si="1"/>
        <v>0</v>
      </c>
      <c r="H10" s="50" t="e">
        <f t="shared" si="2"/>
        <v>#DIV/0!</v>
      </c>
      <c r="I10" s="55"/>
    </row>
    <row r="11" spans="1:9" ht="26.1" customHeight="1">
      <c r="A11" s="45" t="s">
        <v>84</v>
      </c>
      <c r="B11" s="52"/>
      <c r="C11" s="53"/>
      <c r="D11" s="54"/>
      <c r="E11" s="53"/>
      <c r="F11" s="46">
        <f t="shared" si="0"/>
        <v>0</v>
      </c>
      <c r="G11" s="49">
        <f t="shared" si="1"/>
        <v>0</v>
      </c>
      <c r="H11" s="50" t="e">
        <f t="shared" si="2"/>
        <v>#DIV/0!</v>
      </c>
      <c r="I11" s="55"/>
    </row>
    <row r="12" spans="1:9" ht="26.1" customHeight="1">
      <c r="A12" s="45" t="s">
        <v>86</v>
      </c>
      <c r="B12" s="52"/>
      <c r="C12" s="53"/>
      <c r="D12" s="54"/>
      <c r="E12" s="53"/>
      <c r="F12" s="46">
        <f t="shared" si="0"/>
        <v>0</v>
      </c>
      <c r="G12" s="49">
        <f t="shared" si="1"/>
        <v>0</v>
      </c>
      <c r="H12" s="50" t="e">
        <f t="shared" si="2"/>
        <v>#DIV/0!</v>
      </c>
      <c r="I12" s="55"/>
    </row>
    <row r="13" spans="1:9" ht="26.1" customHeight="1">
      <c r="A13" s="45" t="s">
        <v>88</v>
      </c>
      <c r="B13" s="52"/>
      <c r="C13" s="53"/>
      <c r="D13" s="54"/>
      <c r="E13" s="53"/>
      <c r="F13" s="46">
        <f t="shared" si="0"/>
        <v>0</v>
      </c>
      <c r="G13" s="49">
        <f t="shared" si="1"/>
        <v>0</v>
      </c>
      <c r="H13" s="50" t="e">
        <f t="shared" si="2"/>
        <v>#DIV/0!</v>
      </c>
      <c r="I13" s="55"/>
    </row>
    <row r="14" spans="1:9" ht="26.1" customHeight="1">
      <c r="A14" s="45" t="s">
        <v>90</v>
      </c>
      <c r="B14" s="52"/>
      <c r="C14" s="53"/>
      <c r="D14" s="54"/>
      <c r="E14" s="53"/>
      <c r="F14" s="46">
        <f t="shared" si="0"/>
        <v>0</v>
      </c>
      <c r="G14" s="49">
        <f t="shared" si="1"/>
        <v>0</v>
      </c>
      <c r="H14" s="50" t="e">
        <f t="shared" si="2"/>
        <v>#DIV/0!</v>
      </c>
      <c r="I14" s="55"/>
    </row>
    <row r="15" spans="1:9" ht="26.1" customHeight="1">
      <c r="A15" s="45" t="s">
        <v>92</v>
      </c>
      <c r="B15" s="52"/>
      <c r="C15" s="53"/>
      <c r="D15" s="54"/>
      <c r="E15" s="53"/>
      <c r="F15" s="46">
        <f t="shared" si="0"/>
        <v>0</v>
      </c>
      <c r="G15" s="49">
        <f t="shared" si="1"/>
        <v>0</v>
      </c>
      <c r="H15" s="50" t="e">
        <f t="shared" si="2"/>
        <v>#DIV/0!</v>
      </c>
      <c r="I15" s="55"/>
    </row>
    <row r="16" spans="1:9" ht="26.1" customHeight="1">
      <c r="A16" s="45" t="s">
        <v>94</v>
      </c>
      <c r="B16" s="52"/>
      <c r="C16" s="53"/>
      <c r="D16" s="54"/>
      <c r="E16" s="53"/>
      <c r="F16" s="46">
        <f t="shared" si="0"/>
        <v>0</v>
      </c>
      <c r="G16" s="49">
        <f t="shared" si="1"/>
        <v>0</v>
      </c>
      <c r="H16" s="50" t="e">
        <f t="shared" si="2"/>
        <v>#DIV/0!</v>
      </c>
      <c r="I16" s="55"/>
    </row>
    <row r="17" spans="1:9" ht="26.1" customHeight="1" thickBot="1">
      <c r="A17" s="45" t="s">
        <v>96</v>
      </c>
      <c r="B17" s="56"/>
      <c r="C17" s="57"/>
      <c r="D17" s="58"/>
      <c r="E17" s="57"/>
      <c r="F17" s="46">
        <f t="shared" si="0"/>
        <v>0</v>
      </c>
      <c r="G17" s="49">
        <f t="shared" si="1"/>
        <v>0</v>
      </c>
      <c r="H17" s="50" t="e">
        <f t="shared" si="2"/>
        <v>#DIV/0!</v>
      </c>
      <c r="I17" s="59"/>
    </row>
    <row r="18" spans="1:9" ht="26.1" customHeight="1" thickTop="1" thickBot="1">
      <c r="A18" s="60" t="s">
        <v>55</v>
      </c>
      <c r="B18" s="27">
        <f>SUM(B6:B17)</f>
        <v>36</v>
      </c>
      <c r="C18" s="28">
        <f>SUM(C6:C17)</f>
        <v>1129.06</v>
      </c>
      <c r="D18" s="29">
        <f>SUM(D6:D17)</f>
        <v>42</v>
      </c>
      <c r="E18" s="28">
        <f>SUM(E6:E17)</f>
        <v>1239.42</v>
      </c>
      <c r="F18" s="66">
        <f>SUM(F6:F17)</f>
        <v>42</v>
      </c>
      <c r="G18" s="67">
        <f t="shared" ref="G18" si="3">SUM(G6:G17)</f>
        <v>2368.4799999999996</v>
      </c>
      <c r="H18" s="68">
        <f t="shared" ref="H18" si="4">ROUND(G18/F18,2)</f>
        <v>56.39</v>
      </c>
      <c r="I18" s="30"/>
    </row>
    <row r="19" spans="1:9" ht="26.1" customHeight="1" thickTop="1" thickBot="1">
      <c r="A19" s="61" t="s">
        <v>56</v>
      </c>
      <c r="B19" s="31">
        <f>AVERAGE(B6:B17)</f>
        <v>18</v>
      </c>
      <c r="C19" s="32">
        <f t="shared" ref="C19:E19" si="5">AVERAGE(C6:C17)</f>
        <v>564.53</v>
      </c>
      <c r="D19" s="33">
        <f t="shared" si="5"/>
        <v>21</v>
      </c>
      <c r="E19" s="32">
        <f t="shared" si="5"/>
        <v>619.71</v>
      </c>
      <c r="F19" s="34"/>
      <c r="G19" s="35"/>
      <c r="H19" s="36"/>
      <c r="I19" s="37"/>
    </row>
    <row r="20" spans="1:9" ht="24" customHeight="1">
      <c r="A20" s="62"/>
      <c r="B20" s="63"/>
      <c r="C20" s="62"/>
      <c r="D20" s="62"/>
      <c r="E20" s="64"/>
      <c r="F20" s="62"/>
      <c r="G20" s="65"/>
      <c r="H20" s="62"/>
      <c r="I20" s="62"/>
    </row>
  </sheetData>
  <mergeCells count="7">
    <mergeCell ref="A1:I1"/>
    <mergeCell ref="A2:I2"/>
    <mergeCell ref="F4:H4"/>
    <mergeCell ref="A4:A5"/>
    <mergeCell ref="B4:C4"/>
    <mergeCell ref="D4:E4"/>
    <mergeCell ref="I4:I5"/>
  </mergeCells>
  <phoneticPr fontId="1"/>
  <printOptions horizontalCentered="1"/>
  <pageMargins left="0.78740157480314965" right="0.78740157480314965" top="0.98425196850393704" bottom="0.39370078740157483" header="0.31496062992125984" footer="0.31496062992125984"/>
  <pageSetup paperSize="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web公開用＿令和7年度施設維持管理情報</vt:lpstr>
      <vt:lpstr>web公開用＿令和7年度ダイオキシン類測定結果</vt:lpstr>
      <vt:lpstr>日数・焼却量</vt:lpstr>
      <vt:lpstr>web公開用＿令和7年度ダイオキシン類測定結果!Print_Area</vt:lpstr>
      <vt:lpstr>web公開用＿令和7年度施設維持管理情報!Print_Area</vt:lpstr>
      <vt:lpstr>日数・焼却量!Print_Area</vt:lpstr>
    </vt:vector>
  </TitlesOfParts>
  <Company>淡路市情報課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0542</dc:creator>
  <cp:lastModifiedBy>0833</cp:lastModifiedBy>
  <cp:lastPrinted>2026-02-05T02:13:39Z</cp:lastPrinted>
  <dcterms:created xsi:type="dcterms:W3CDTF">2011-08-22T04:12:47Z</dcterms:created>
  <dcterms:modified xsi:type="dcterms:W3CDTF">2026-06-01T07:29:09Z</dcterms:modified>
</cp:coreProperties>
</file>