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750\Desktop\A事業所登録関係\厚労省　ようしきいちらん\地域密着2-3　添付書類など\勤務表（参考様式1）\"/>
    </mc:Choice>
  </mc:AlternateContent>
  <bookViews>
    <workbookView xWindow="0" yWindow="0" windowWidth="19200" windowHeight="11370" tabRatio="665"/>
  </bookViews>
  <sheets>
    <sheet name="居宅介護支援（１枚版）" sheetId="1" r:id="rId1"/>
    <sheet name="記入方法" sheetId="5" r:id="rId2"/>
    <sheet name="プルダウン・リスト" sheetId="2" r:id="rId3"/>
  </sheets>
  <definedNames>
    <definedName name="_xlnm.Print_Area" localSheetId="1">記入方法!$A$1:$O$77</definedName>
    <definedName name="_xlnm.Print_Area" localSheetId="0">'居宅介護支援（１枚版）'!$A$1:$BD$46</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0" i="1" l="1"/>
  <c r="AI35" i="1"/>
  <c r="AD35" i="1"/>
  <c r="AN35" i="1" s="1"/>
  <c r="AI40" i="1" s="1"/>
  <c r="AI34" i="1"/>
  <c r="AD34" i="1"/>
  <c r="AN40" i="1" l="1"/>
  <c r="AU9" i="1"/>
  <c r="F34" i="1" l="1"/>
  <c r="H37" i="1"/>
  <c r="F37" i="1"/>
  <c r="H36" i="1"/>
  <c r="F36" i="1"/>
  <c r="H35" i="1"/>
  <c r="F35" i="1"/>
  <c r="H34" i="1"/>
  <c r="Q38" i="1" l="1"/>
  <c r="M38" i="1"/>
  <c r="K38" i="1"/>
  <c r="H38" i="1"/>
  <c r="F38" i="1"/>
  <c r="AU15" i="1" l="1"/>
  <c r="AU20" i="1" l="1"/>
  <c r="AU18" i="1"/>
  <c r="AU19" i="1"/>
  <c r="AU21" i="1"/>
  <c r="AU22" i="1"/>
  <c r="AU23" i="1"/>
  <c r="AU24" i="1"/>
  <c r="AU25" i="1"/>
  <c r="AU26" i="1"/>
  <c r="AU27" i="1"/>
  <c r="AU28"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20" i="1"/>
  <c r="AW19" i="1"/>
  <c r="AW17" i="1"/>
  <c r="AW27" i="1"/>
</calcChain>
</file>

<file path=xl/sharedStrings.xml><?xml version="1.0" encoding="utf-8"?>
<sst xmlns="http://schemas.openxmlformats.org/spreadsheetml/2006/main" count="205" uniqueCount="140">
  <si>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</si>
  <si>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</si>
  <si>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</si>
  <si>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</si>
  <si>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</si>
  <si>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</si>
  <si>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</si>
  <si>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</si>
  <si>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</si>
  <si>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</si>
  <si>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</si>
  <si>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</si>
  <si>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</si>
  <si>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</si>
  <si>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</si>
  <si>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</si>
  <si>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</si>
  <si>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</si>
  <si>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</si>
  <si>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</si>
  <si>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</si>
  <si>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</si>
  <si>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</si>
  <si>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</si>
  <si>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</si>
  <si>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</si>
  <si>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</si>
  <si>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</si>
  <si>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</si>
  <si>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</si>
  <si>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</si>
  <si>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</si>
  <si>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</si>
  <si>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</si>
  <si>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</si>
  <si>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</si>
  <si>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</si>
  <si>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</si>
  <si>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</si>
  <si>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</si>
  <si>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</si>
  <si>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</si>
  <si>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</si>
  <si>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</si>
  <si>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</si>
  <si>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</si>
  <si>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</si>
  <si>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</si>
  <si>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</si>
  <si>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</si>
  <si>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</si>
  <si>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</si>
  <si>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</si>
  <si>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</si>
  <si>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</si>
  <si>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</si>
  <si>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</si>
  <si>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</si>
  <si>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</si>
  <si>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</si>
  <si>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</si>
  <si>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</si>
  <si>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</si>
  <si>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</si>
  <si>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</si>
  <si>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</si>
  <si>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ー</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</si>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</sst>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8"/>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0" xfId="0" applyFont="1" applyFill="1" applyBorder="1" applyAlignment="1" applyProtection="1">
      <alignment vertical="center"/>
    </xf>
    <xf numFmtId="0" fontId="7" fillId="0" borderId="37"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7"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77" fontId="15" fillId="3" borderId="0" xfId="1" applyNumberFormat="1" applyFont="1" applyFill="1" applyBorder="1" applyAlignment="1" applyProtection="1">
      <alignment horizontal="right"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center" vertical="center" wrapText="1"/>
      <protection locked="0"/>
    </xf>
    <xf numFmtId="181" fontId="8" fillId="3" borderId="43" xfId="0" applyNumberFormat="1"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3" xfId="1"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176" fontId="15" fillId="0" borderId="0" xfId="0" applyNumberFormat="1" applyFont="1" applyFill="1" applyBorder="1" applyAlignment="1" applyProtection="1">
      <alignment horizontal="center" vertical="center"/>
    </xf>
    <xf numFmtId="178" fontId="15" fillId="3"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4" borderId="0" xfId="0" applyFont="1" applyFill="1" applyAlignment="1" applyProtection="1">
      <alignment horizontal="center" vertical="center"/>
      <protection locked="0"/>
    </xf>
    <xf numFmtId="0" fontId="20" fillId="0" borderId="0" xfId="0" applyFont="1" applyFill="1" applyAlignment="1" applyProtection="1">
      <alignment horizontal="center" vertical="center"/>
    </xf>
    <xf numFmtId="0" fontId="20" fillId="0" borderId="0" xfId="0" applyFont="1" applyFill="1" applyAlignment="1" applyProtection="1">
      <alignment vertical="center"/>
    </xf>
  </cellXfs>
  <cellStyles count="2">
    <cellStyle name="桁区切り" xfId="1" builtinId="6"/>
    <cellStyle name="標準" xfId="0" builtinId="0"/>
  </cellStyles>
  <dxfs count="5">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2"/>
  <sheetViews>
    <sheetView showGridLines="0" tabSelected="1" view="pageBreakPreview" topLeftCell="W4" zoomScale="75" zoomScaleNormal="55" zoomScaleSheetLayoutView="75" workbookViewId="0">
      <selection activeCell="E36" sqref="E35:E3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4.95" customHeight="1" x14ac:dyDescent="0.4">
      <c r="A1" s="31"/>
      <c r="B1" s="31"/>
      <c r="C1" s="32" t="s">
        <v>139</v>
      </c>
      <c r="D1" s="32"/>
      <c r="E1" s="31"/>
      <c r="F1" s="31"/>
      <c r="G1" s="241"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232" t="s">
        <v>103</v>
      </c>
      <c r="AN1" s="232"/>
      <c r="AO1" s="232"/>
      <c r="AP1" s="232"/>
      <c r="AQ1" s="232"/>
      <c r="AR1" s="232"/>
      <c r="AS1" s="232"/>
      <c r="AT1" s="232"/>
      <c r="AU1" s="232"/>
      <c r="AV1" s="232"/>
      <c r="AW1" s="232"/>
      <c r="AX1" s="232"/>
      <c r="AY1" s="232"/>
      <c r="AZ1" s="232"/>
      <c r="BA1" s="232"/>
      <c r="BB1" s="35" t="s">
        <v>0</v>
      </c>
      <c r="BC1" s="31"/>
      <c r="BD1" s="31"/>
    </row>
    <row r="2" spans="1:57" s="3" customFormat="1" ht="24.95" customHeight="1" x14ac:dyDescent="0.4">
      <c r="A2" s="36"/>
      <c r="B2" s="36"/>
      <c r="C2" s="36"/>
      <c r="D2" s="33"/>
      <c r="E2" s="36"/>
      <c r="F2" s="36"/>
      <c r="G2" s="36"/>
      <c r="H2" s="33"/>
      <c r="I2" s="34"/>
      <c r="J2" s="34"/>
      <c r="K2" s="34"/>
      <c r="L2" s="34"/>
      <c r="M2" s="34"/>
      <c r="N2" s="36"/>
      <c r="O2" s="36"/>
      <c r="P2" s="36"/>
      <c r="Q2" s="36"/>
      <c r="R2" s="36"/>
      <c r="S2" s="36"/>
      <c r="T2" s="242" t="s">
        <v>19</v>
      </c>
      <c r="U2" s="243">
        <v>3</v>
      </c>
      <c r="V2" s="243"/>
      <c r="W2" s="242" t="s">
        <v>16</v>
      </c>
      <c r="X2" s="244">
        <f>IF(U2=0,"",YEAR(DATE(2018+U2,1,1)))</f>
        <v>2021</v>
      </c>
      <c r="Y2" s="244"/>
      <c r="Z2" s="245" t="s">
        <v>20</v>
      </c>
      <c r="AA2" s="245" t="s">
        <v>21</v>
      </c>
      <c r="AB2" s="243">
        <v>4</v>
      </c>
      <c r="AC2" s="243"/>
      <c r="AD2" s="245" t="s">
        <v>22</v>
      </c>
      <c r="AE2" s="36"/>
      <c r="AF2" s="36"/>
      <c r="AG2" s="36"/>
      <c r="AH2" s="36"/>
      <c r="AI2" s="36"/>
      <c r="AJ2" s="35"/>
      <c r="AK2" s="34" t="s">
        <v>17</v>
      </c>
      <c r="AL2" s="34" t="s">
        <v>16</v>
      </c>
      <c r="AM2" s="233"/>
      <c r="AN2" s="233"/>
      <c r="AO2" s="233"/>
      <c r="AP2" s="233"/>
      <c r="AQ2" s="233"/>
      <c r="AR2" s="233"/>
      <c r="AS2" s="233"/>
      <c r="AT2" s="233"/>
      <c r="AU2" s="233"/>
      <c r="AV2" s="233"/>
      <c r="AW2" s="233"/>
      <c r="AX2" s="233"/>
      <c r="AY2" s="233"/>
      <c r="AZ2" s="233"/>
      <c r="BA2" s="233"/>
      <c r="BB2" s="35" t="s">
        <v>0</v>
      </c>
      <c r="BC2" s="34"/>
      <c r="BD2" s="34"/>
      <c r="BE2" s="4"/>
    </row>
    <row r="3" spans="1:57" s="3" customFormat="1" ht="24.9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70</v>
      </c>
      <c r="AZ3" s="234" t="s">
        <v>94</v>
      </c>
      <c r="BA3" s="234"/>
      <c r="BB3" s="234"/>
      <c r="BC3" s="234"/>
      <c r="BD3" s="34"/>
      <c r="BE3" s="4"/>
    </row>
    <row r="4" spans="1:57" s="3" customFormat="1" ht="24.9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88</v>
      </c>
      <c r="AZ4" s="234" t="s">
        <v>89</v>
      </c>
      <c r="BA4" s="234"/>
      <c r="BB4" s="234"/>
      <c r="BC4" s="234"/>
      <c r="BD4" s="34"/>
      <c r="BE4" s="4"/>
    </row>
    <row r="5" spans="1:57" s="3" customFormat="1" ht="24.9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56</v>
      </c>
      <c r="AK5" s="55"/>
      <c r="AL5" s="55"/>
      <c r="AM5" s="55"/>
      <c r="AN5" s="55"/>
      <c r="AO5" s="55"/>
      <c r="AP5" s="55"/>
      <c r="AQ5" s="55"/>
      <c r="AR5" s="44"/>
      <c r="AS5" s="44"/>
      <c r="AT5" s="56"/>
      <c r="AU5" s="55"/>
      <c r="AV5" s="228">
        <v>40</v>
      </c>
      <c r="AW5" s="229"/>
      <c r="AX5" s="56" t="s">
        <v>23</v>
      </c>
      <c r="AY5" s="55"/>
      <c r="AZ5" s="228">
        <v>160</v>
      </c>
      <c r="BA5" s="229"/>
      <c r="BB5" s="56" t="s">
        <v>79</v>
      </c>
      <c r="BC5" s="55"/>
      <c r="BD5" s="36"/>
      <c r="BE5" s="4"/>
    </row>
    <row r="6" spans="1:57" s="3" customFormat="1" ht="24.95" customHeight="1" x14ac:dyDescent="0.4">
      <c r="A6" s="36"/>
      <c r="B6" s="49"/>
      <c r="C6" s="49"/>
      <c r="D6" s="49"/>
      <c r="E6" s="49"/>
      <c r="F6" s="49"/>
      <c r="G6" s="49"/>
      <c r="H6" s="49"/>
      <c r="I6" s="49"/>
      <c r="J6" s="50"/>
      <c r="K6" s="51"/>
      <c r="L6" s="52"/>
      <c r="M6" s="52"/>
      <c r="N6" s="52"/>
      <c r="O6" s="52"/>
      <c r="P6" s="49"/>
      <c r="Q6" s="53"/>
      <c r="R6" s="53"/>
      <c r="S6" s="54"/>
      <c r="T6" s="36"/>
      <c r="U6" s="36"/>
      <c r="V6" s="36"/>
      <c r="W6" s="36"/>
      <c r="X6" s="36"/>
      <c r="Y6" s="36"/>
      <c r="Z6" s="41"/>
      <c r="AA6" s="41"/>
      <c r="AB6" s="39"/>
      <c r="AC6" s="39"/>
      <c r="AD6" s="55"/>
      <c r="AE6" s="55"/>
      <c r="AF6" s="55"/>
      <c r="AG6" s="55"/>
      <c r="AH6" s="36"/>
      <c r="AI6" s="36"/>
      <c r="AJ6" s="55"/>
      <c r="AK6" s="55"/>
      <c r="AL6" s="55"/>
      <c r="AM6" s="55"/>
      <c r="AN6" s="55"/>
      <c r="AO6" s="55"/>
      <c r="AP6" s="55"/>
      <c r="AQ6" s="54" t="s">
        <v>117</v>
      </c>
      <c r="AR6" s="55"/>
      <c r="AS6" s="129"/>
      <c r="AT6" s="129"/>
      <c r="AU6" s="129"/>
      <c r="AV6" s="55"/>
      <c r="AW6" s="55"/>
      <c r="AX6" s="130"/>
      <c r="AY6" s="55"/>
      <c r="AZ6" s="228">
        <v>100</v>
      </c>
      <c r="BA6" s="229"/>
      <c r="BB6" s="131" t="s">
        <v>116</v>
      </c>
      <c r="BC6" s="55"/>
      <c r="BD6" s="36"/>
      <c r="BE6" s="4"/>
    </row>
    <row r="7" spans="1:57" s="3" customFormat="1" ht="24.95" customHeight="1" x14ac:dyDescent="0.4">
      <c r="A7" s="36"/>
      <c r="B7" s="49"/>
      <c r="C7" s="49"/>
      <c r="D7" s="49"/>
      <c r="E7" s="49"/>
      <c r="F7" s="49"/>
      <c r="G7" s="49"/>
      <c r="H7" s="49"/>
      <c r="I7" s="49"/>
      <c r="J7" s="49"/>
      <c r="K7" s="57"/>
      <c r="L7" s="57"/>
      <c r="M7" s="57"/>
      <c r="N7" s="49"/>
      <c r="O7" s="58"/>
      <c r="P7" s="59"/>
      <c r="Q7" s="59"/>
      <c r="R7" s="60"/>
      <c r="S7" s="61"/>
      <c r="T7" s="36"/>
      <c r="U7" s="36"/>
      <c r="V7" s="36"/>
      <c r="W7" s="36"/>
      <c r="X7" s="36"/>
      <c r="Y7" s="36"/>
      <c r="Z7" s="41"/>
      <c r="AA7" s="41"/>
      <c r="AB7" s="39"/>
      <c r="AC7" s="39"/>
      <c r="AD7" s="62"/>
      <c r="AE7" s="31"/>
      <c r="AF7" s="31"/>
      <c r="AG7" s="31"/>
      <c r="AH7" s="36"/>
      <c r="AI7" s="36"/>
      <c r="AJ7" s="36"/>
      <c r="AK7" s="36"/>
      <c r="AL7" s="31"/>
      <c r="AM7" s="31"/>
      <c r="AN7" s="63"/>
      <c r="AO7" s="64"/>
      <c r="AP7" s="64"/>
      <c r="AQ7" s="65"/>
      <c r="AR7" s="65"/>
      <c r="AS7" s="65"/>
      <c r="AT7" s="65"/>
      <c r="AU7" s="65"/>
      <c r="AV7" s="65"/>
      <c r="AW7" s="55" t="s">
        <v>24</v>
      </c>
      <c r="AX7" s="55"/>
      <c r="AY7" s="55"/>
      <c r="AZ7" s="230">
        <f>DAY(EOMONTH(DATE(X2,AB2,1),0))</f>
        <v>30</v>
      </c>
      <c r="BA7" s="231"/>
      <c r="BB7" s="56" t="s">
        <v>25</v>
      </c>
      <c r="BC7" s="36"/>
      <c r="BD7" s="36"/>
      <c r="BE7" s="4"/>
    </row>
    <row r="8" spans="1:57" ht="5.0999999999999996" customHeight="1" thickBot="1" x14ac:dyDescent="0.45">
      <c r="A8" s="66"/>
      <c r="B8" s="66"/>
      <c r="C8" s="67"/>
      <c r="D8" s="67"/>
      <c r="E8" s="66"/>
      <c r="F8" s="66"/>
      <c r="G8" s="68"/>
      <c r="H8" s="66"/>
      <c r="I8" s="66"/>
      <c r="J8" s="66"/>
      <c r="K8" s="66"/>
      <c r="L8" s="66"/>
      <c r="M8" s="66"/>
      <c r="N8" s="66"/>
      <c r="O8" s="66"/>
      <c r="P8" s="66"/>
      <c r="Q8" s="66"/>
      <c r="R8" s="66"/>
      <c r="S8" s="67"/>
      <c r="T8" s="66"/>
      <c r="U8" s="66"/>
      <c r="V8" s="66"/>
      <c r="W8" s="66"/>
      <c r="X8" s="66"/>
      <c r="Y8" s="66"/>
      <c r="Z8" s="66"/>
      <c r="AA8" s="66"/>
      <c r="AB8" s="66"/>
      <c r="AC8" s="66"/>
      <c r="AD8" s="66"/>
      <c r="AE8" s="66"/>
      <c r="AF8" s="66"/>
      <c r="AG8" s="66"/>
      <c r="AH8" s="66"/>
      <c r="AI8" s="66"/>
      <c r="AJ8" s="67"/>
      <c r="AK8" s="66"/>
      <c r="AL8" s="66"/>
      <c r="AM8" s="66"/>
      <c r="AN8" s="66"/>
      <c r="AO8" s="66"/>
      <c r="AP8" s="66"/>
      <c r="AQ8" s="66"/>
      <c r="AR8" s="66"/>
      <c r="AS8" s="66"/>
      <c r="AT8" s="66"/>
      <c r="AU8" s="66"/>
      <c r="AV8" s="66"/>
      <c r="AW8" s="66"/>
      <c r="AX8" s="66"/>
      <c r="AY8" s="66"/>
      <c r="AZ8" s="66"/>
      <c r="BA8" s="66"/>
      <c r="BB8" s="66"/>
      <c r="BC8" s="69"/>
      <c r="BD8" s="69"/>
      <c r="BE8" s="6"/>
    </row>
    <row r="9" spans="1:57" ht="20.25" customHeight="1" thickBot="1" x14ac:dyDescent="0.45">
      <c r="A9" s="66"/>
      <c r="B9" s="211" t="s">
        <v>26</v>
      </c>
      <c r="C9" s="214" t="s">
        <v>118</v>
      </c>
      <c r="D9" s="215"/>
      <c r="E9" s="220" t="s">
        <v>119</v>
      </c>
      <c r="F9" s="215"/>
      <c r="G9" s="220" t="s">
        <v>120</v>
      </c>
      <c r="H9" s="214"/>
      <c r="I9" s="214"/>
      <c r="J9" s="214"/>
      <c r="K9" s="215"/>
      <c r="L9" s="220" t="s">
        <v>121</v>
      </c>
      <c r="M9" s="214"/>
      <c r="N9" s="214"/>
      <c r="O9" s="223"/>
      <c r="P9" s="226" t="s">
        <v>122</v>
      </c>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198" t="str">
        <f>IF(AZ3="４週","(10)1～4週目の勤務時間数合計","(10)1か月の勤務時間数合計")</f>
        <v>(10)1～4週目の勤務時間数合計</v>
      </c>
      <c r="AV9" s="199"/>
      <c r="AW9" s="198" t="s">
        <v>123</v>
      </c>
      <c r="AX9" s="199"/>
      <c r="AY9" s="206" t="s">
        <v>124</v>
      </c>
      <c r="AZ9" s="206"/>
      <c r="BA9" s="206"/>
      <c r="BB9" s="206"/>
      <c r="BC9" s="206"/>
      <c r="BD9" s="206"/>
    </row>
    <row r="10" spans="1:57" ht="20.25" customHeight="1" thickBot="1" x14ac:dyDescent="0.45">
      <c r="A10" s="66"/>
      <c r="B10" s="212"/>
      <c r="C10" s="216"/>
      <c r="D10" s="217"/>
      <c r="E10" s="221"/>
      <c r="F10" s="217"/>
      <c r="G10" s="221"/>
      <c r="H10" s="216"/>
      <c r="I10" s="216"/>
      <c r="J10" s="216"/>
      <c r="K10" s="217"/>
      <c r="L10" s="221"/>
      <c r="M10" s="216"/>
      <c r="N10" s="216"/>
      <c r="O10" s="224"/>
      <c r="P10" s="208" t="s">
        <v>10</v>
      </c>
      <c r="Q10" s="209"/>
      <c r="R10" s="209"/>
      <c r="S10" s="209"/>
      <c r="T10" s="209"/>
      <c r="U10" s="209"/>
      <c r="V10" s="210"/>
      <c r="W10" s="208" t="s">
        <v>11</v>
      </c>
      <c r="X10" s="209"/>
      <c r="Y10" s="209"/>
      <c r="Z10" s="209"/>
      <c r="AA10" s="209"/>
      <c r="AB10" s="209"/>
      <c r="AC10" s="210"/>
      <c r="AD10" s="208" t="s">
        <v>12</v>
      </c>
      <c r="AE10" s="209"/>
      <c r="AF10" s="209"/>
      <c r="AG10" s="209"/>
      <c r="AH10" s="209"/>
      <c r="AI10" s="209"/>
      <c r="AJ10" s="210"/>
      <c r="AK10" s="208" t="s">
        <v>13</v>
      </c>
      <c r="AL10" s="209"/>
      <c r="AM10" s="209"/>
      <c r="AN10" s="209"/>
      <c r="AO10" s="209"/>
      <c r="AP10" s="209"/>
      <c r="AQ10" s="210"/>
      <c r="AR10" s="208" t="s">
        <v>14</v>
      </c>
      <c r="AS10" s="209"/>
      <c r="AT10" s="210"/>
      <c r="AU10" s="200"/>
      <c r="AV10" s="201"/>
      <c r="AW10" s="200"/>
      <c r="AX10" s="201"/>
      <c r="AY10" s="206"/>
      <c r="AZ10" s="206"/>
      <c r="BA10" s="206"/>
      <c r="BB10" s="206"/>
      <c r="BC10" s="206"/>
      <c r="BD10" s="206"/>
    </row>
    <row r="11" spans="1:57" ht="20.25" customHeight="1" thickBot="1" x14ac:dyDescent="0.45">
      <c r="A11" s="66"/>
      <c r="B11" s="212"/>
      <c r="C11" s="216"/>
      <c r="D11" s="217"/>
      <c r="E11" s="221"/>
      <c r="F11" s="217"/>
      <c r="G11" s="221"/>
      <c r="H11" s="216"/>
      <c r="I11" s="216"/>
      <c r="J11" s="216"/>
      <c r="K11" s="217"/>
      <c r="L11" s="221"/>
      <c r="M11" s="216"/>
      <c r="N11" s="216"/>
      <c r="O11" s="224"/>
      <c r="P11" s="78">
        <f>DAY(DATE($X$2,$AB$2,1))</f>
        <v>1</v>
      </c>
      <c r="Q11" s="79">
        <f>DAY(DATE($X$2,$AB$2,2))</f>
        <v>2</v>
      </c>
      <c r="R11" s="79">
        <f>DAY(DATE($X$2,$AB$2,3))</f>
        <v>3</v>
      </c>
      <c r="S11" s="79">
        <f>DAY(DATE($X$2,$AB$2,4))</f>
        <v>4</v>
      </c>
      <c r="T11" s="79">
        <f>DAY(DATE($X$2,$AB$2,5))</f>
        <v>5</v>
      </c>
      <c r="U11" s="79">
        <f>DAY(DATE($X$2,$AB$2,6))</f>
        <v>6</v>
      </c>
      <c r="V11" s="80">
        <f>DAY(DATE($X$2,$AB$2,7))</f>
        <v>7</v>
      </c>
      <c r="W11" s="78">
        <f>DAY(DATE($X$2,$AB$2,8))</f>
        <v>8</v>
      </c>
      <c r="X11" s="79">
        <f>DAY(DATE($X$2,$AB$2,9))</f>
        <v>9</v>
      </c>
      <c r="Y11" s="79">
        <f>DAY(DATE($X$2,$AB$2,10))</f>
        <v>10</v>
      </c>
      <c r="Z11" s="79">
        <f>DAY(DATE($X$2,$AB$2,11))</f>
        <v>11</v>
      </c>
      <c r="AA11" s="79">
        <f>DAY(DATE($X$2,$AB$2,12))</f>
        <v>12</v>
      </c>
      <c r="AB11" s="79">
        <f>DAY(DATE($X$2,$AB$2,13))</f>
        <v>13</v>
      </c>
      <c r="AC11" s="80">
        <f>DAY(DATE($X$2,$AB$2,14))</f>
        <v>14</v>
      </c>
      <c r="AD11" s="78">
        <f>DAY(DATE($X$2,$AB$2,15))</f>
        <v>15</v>
      </c>
      <c r="AE11" s="79">
        <f>DAY(DATE($X$2,$AB$2,16))</f>
        <v>16</v>
      </c>
      <c r="AF11" s="79">
        <f>DAY(DATE($X$2,$AB$2,17))</f>
        <v>17</v>
      </c>
      <c r="AG11" s="79">
        <f>DAY(DATE($X$2,$AB$2,18))</f>
        <v>18</v>
      </c>
      <c r="AH11" s="79">
        <f>DAY(DATE($X$2,$AB$2,19))</f>
        <v>19</v>
      </c>
      <c r="AI11" s="79">
        <f>DAY(DATE($X$2,$AB$2,20))</f>
        <v>20</v>
      </c>
      <c r="AJ11" s="80">
        <f>DAY(DATE($X$2,$AB$2,21))</f>
        <v>21</v>
      </c>
      <c r="AK11" s="78">
        <f>DAY(DATE($X$2,$AB$2,22))</f>
        <v>22</v>
      </c>
      <c r="AL11" s="79">
        <f>DAY(DATE($X$2,$AB$2,23))</f>
        <v>23</v>
      </c>
      <c r="AM11" s="79">
        <f>DAY(DATE($X$2,$AB$2,24))</f>
        <v>24</v>
      </c>
      <c r="AN11" s="79">
        <f>DAY(DATE($X$2,$AB$2,25))</f>
        <v>25</v>
      </c>
      <c r="AO11" s="79">
        <f>DAY(DATE($X$2,$AB$2,26))</f>
        <v>26</v>
      </c>
      <c r="AP11" s="79">
        <f>DAY(DATE($X$2,$AB$2,27))</f>
        <v>27</v>
      </c>
      <c r="AQ11" s="80">
        <f>DAY(DATE($X$2,$AB$2,28))</f>
        <v>28</v>
      </c>
      <c r="AR11" s="78" t="str">
        <f>IF(AZ3="暦月",IF(DAY(DATE($X$2,$AB$2,29))=29,29,""),"")</f>
        <v/>
      </c>
      <c r="AS11" s="79" t="str">
        <f>IF(AZ3="暦月",IF(DAY(DATE($X$2,$AB$2,30))=30,30,""),"")</f>
        <v/>
      </c>
      <c r="AT11" s="84" t="str">
        <f>IF(AZ3="暦月",IF(DAY(DATE($X$2,$AB$2,31))=31,31,""),"")</f>
        <v/>
      </c>
      <c r="AU11" s="200"/>
      <c r="AV11" s="201"/>
      <c r="AW11" s="200"/>
      <c r="AX11" s="201"/>
      <c r="AY11" s="206"/>
      <c r="AZ11" s="206"/>
      <c r="BA11" s="206"/>
      <c r="BB11" s="206"/>
      <c r="BC11" s="206"/>
      <c r="BD11" s="206"/>
    </row>
    <row r="12" spans="1:57" ht="20.25" hidden="1" customHeight="1" thickBot="1" x14ac:dyDescent="0.45">
      <c r="A12" s="66"/>
      <c r="B12" s="212"/>
      <c r="C12" s="216"/>
      <c r="D12" s="217"/>
      <c r="E12" s="221"/>
      <c r="F12" s="217"/>
      <c r="G12" s="221"/>
      <c r="H12" s="216"/>
      <c r="I12" s="216"/>
      <c r="J12" s="216"/>
      <c r="K12" s="217"/>
      <c r="L12" s="221"/>
      <c r="M12" s="216"/>
      <c r="N12" s="216"/>
      <c r="O12" s="224"/>
      <c r="P12" s="78">
        <f>WEEKDAY(DATE($X$2,$AB$2,1))</f>
        <v>5</v>
      </c>
      <c r="Q12" s="79">
        <f>WEEKDAY(DATE($X$2,$AB$2,2))</f>
        <v>6</v>
      </c>
      <c r="R12" s="79">
        <f>WEEKDAY(DATE($X$2,$AB$2,3))</f>
        <v>7</v>
      </c>
      <c r="S12" s="79">
        <f>WEEKDAY(DATE($X$2,$AB$2,4))</f>
        <v>1</v>
      </c>
      <c r="T12" s="79">
        <f>WEEKDAY(DATE($X$2,$AB$2,5))</f>
        <v>2</v>
      </c>
      <c r="U12" s="79">
        <f>WEEKDAY(DATE($X$2,$AB$2,6))</f>
        <v>3</v>
      </c>
      <c r="V12" s="80">
        <f>WEEKDAY(DATE($X$2,$AB$2,7))</f>
        <v>4</v>
      </c>
      <c r="W12" s="78">
        <f>WEEKDAY(DATE($X$2,$AB$2,8))</f>
        <v>5</v>
      </c>
      <c r="X12" s="79">
        <f>WEEKDAY(DATE($X$2,$AB$2,9))</f>
        <v>6</v>
      </c>
      <c r="Y12" s="79">
        <f>WEEKDAY(DATE($X$2,$AB$2,10))</f>
        <v>7</v>
      </c>
      <c r="Z12" s="79">
        <f>WEEKDAY(DATE($X$2,$AB$2,11))</f>
        <v>1</v>
      </c>
      <c r="AA12" s="79">
        <f>WEEKDAY(DATE($X$2,$AB$2,12))</f>
        <v>2</v>
      </c>
      <c r="AB12" s="79">
        <f>WEEKDAY(DATE($X$2,$AB$2,13))</f>
        <v>3</v>
      </c>
      <c r="AC12" s="80">
        <f>WEEKDAY(DATE($X$2,$AB$2,14))</f>
        <v>4</v>
      </c>
      <c r="AD12" s="78">
        <f>WEEKDAY(DATE($X$2,$AB$2,15))</f>
        <v>5</v>
      </c>
      <c r="AE12" s="79">
        <f>WEEKDAY(DATE($X$2,$AB$2,16))</f>
        <v>6</v>
      </c>
      <c r="AF12" s="79">
        <f>WEEKDAY(DATE($X$2,$AB$2,17))</f>
        <v>7</v>
      </c>
      <c r="AG12" s="79">
        <f>WEEKDAY(DATE($X$2,$AB$2,18))</f>
        <v>1</v>
      </c>
      <c r="AH12" s="79">
        <f>WEEKDAY(DATE($X$2,$AB$2,19))</f>
        <v>2</v>
      </c>
      <c r="AI12" s="79">
        <f>WEEKDAY(DATE($X$2,$AB$2,20))</f>
        <v>3</v>
      </c>
      <c r="AJ12" s="80">
        <f>WEEKDAY(DATE($X$2,$AB$2,21))</f>
        <v>4</v>
      </c>
      <c r="AK12" s="78">
        <f>WEEKDAY(DATE($X$2,$AB$2,22))</f>
        <v>5</v>
      </c>
      <c r="AL12" s="79">
        <f>WEEKDAY(DATE($X$2,$AB$2,23))</f>
        <v>6</v>
      </c>
      <c r="AM12" s="79">
        <f>WEEKDAY(DATE($X$2,$AB$2,24))</f>
        <v>7</v>
      </c>
      <c r="AN12" s="79">
        <f>WEEKDAY(DATE($X$2,$AB$2,25))</f>
        <v>1</v>
      </c>
      <c r="AO12" s="79">
        <f>WEEKDAY(DATE($X$2,$AB$2,26))</f>
        <v>2</v>
      </c>
      <c r="AP12" s="79">
        <f>WEEKDAY(DATE($X$2,$AB$2,27))</f>
        <v>3</v>
      </c>
      <c r="AQ12" s="80">
        <f>WEEKDAY(DATE($X$2,$AB$2,28))</f>
        <v>4</v>
      </c>
      <c r="AR12" s="78">
        <f>IF(AR11=29,WEEKDAY(DATE($X$2,$AB$2,29)),0)</f>
        <v>0</v>
      </c>
      <c r="AS12" s="79">
        <f>IF(AS11=30,WEEKDAY(DATE($X$2,$AB$2,30)),0)</f>
        <v>0</v>
      </c>
      <c r="AT12" s="84">
        <f>IF(AT11=31,WEEKDAY(DATE($X$2,$AB$2,31)),0)</f>
        <v>0</v>
      </c>
      <c r="AU12" s="202"/>
      <c r="AV12" s="203"/>
      <c r="AW12" s="202"/>
      <c r="AX12" s="203"/>
      <c r="AY12" s="207"/>
      <c r="AZ12" s="207"/>
      <c r="BA12" s="207"/>
      <c r="BB12" s="207"/>
      <c r="BC12" s="207"/>
      <c r="BD12" s="207"/>
    </row>
    <row r="13" spans="1:57" ht="20.25" customHeight="1" thickBot="1" x14ac:dyDescent="0.45">
      <c r="A13" s="66"/>
      <c r="B13" s="213"/>
      <c r="C13" s="218"/>
      <c r="D13" s="219"/>
      <c r="E13" s="222"/>
      <c r="F13" s="219"/>
      <c r="G13" s="222"/>
      <c r="H13" s="218"/>
      <c r="I13" s="218"/>
      <c r="J13" s="218"/>
      <c r="K13" s="219"/>
      <c r="L13" s="222"/>
      <c r="M13" s="218"/>
      <c r="N13" s="218"/>
      <c r="O13" s="225"/>
      <c r="P13" s="81" t="str">
        <f>IF(P12=1,"日",IF(P12=2,"月",IF(P12=3,"火",IF(P12=4,"水",IF(P12=5,"木",IF(P12=6,"金","土"))))))</f>
        <v>木</v>
      </c>
      <c r="Q13" s="82" t="str">
        <f t="shared" ref="Q13:V13" si="0">IF(Q12=1,"日",IF(Q12=2,"月",IF(Q12=3,"火",IF(Q12=4,"水",IF(Q12=5,"木",IF(Q12=6,"金","土"))))))</f>
        <v>金</v>
      </c>
      <c r="R13" s="82" t="str">
        <f t="shared" si="0"/>
        <v>土</v>
      </c>
      <c r="S13" s="82" t="str">
        <f t="shared" si="0"/>
        <v>日</v>
      </c>
      <c r="T13" s="82" t="str">
        <f t="shared" si="0"/>
        <v>月</v>
      </c>
      <c r="U13" s="82" t="str">
        <f t="shared" si="0"/>
        <v>火</v>
      </c>
      <c r="V13" s="83" t="str">
        <f t="shared" si="0"/>
        <v>水</v>
      </c>
      <c r="W13" s="81" t="str">
        <f t="shared" ref="W13" si="1">IF(W12=1,"日",IF(W12=2,"月",IF(W12=3,"火",IF(W12=4,"水",IF(W12=5,"木",IF(W12=6,"金","土"))))))</f>
        <v>木</v>
      </c>
      <c r="X13" s="82" t="str">
        <f t="shared" ref="X13" si="2">IF(X12=1,"日",IF(X12=2,"月",IF(X12=3,"火",IF(X12=4,"水",IF(X12=5,"木",IF(X12=6,"金","土"))))))</f>
        <v>金</v>
      </c>
      <c r="Y13" s="82" t="str">
        <f t="shared" ref="Y13" si="3">IF(Y12=1,"日",IF(Y12=2,"月",IF(Y12=3,"火",IF(Y12=4,"水",IF(Y12=5,"木",IF(Y12=6,"金","土"))))))</f>
        <v>土</v>
      </c>
      <c r="Z13" s="82" t="str">
        <f t="shared" ref="Z13" si="4">IF(Z12=1,"日",IF(Z12=2,"月",IF(Z12=3,"火",IF(Z12=4,"水",IF(Z12=5,"木",IF(Z12=6,"金","土"))))))</f>
        <v>日</v>
      </c>
      <c r="AA13" s="82" t="str">
        <f t="shared" ref="AA13" si="5">IF(AA12=1,"日",IF(AA12=2,"月",IF(AA12=3,"火",IF(AA12=4,"水",IF(AA12=5,"木",IF(AA12=6,"金","土"))))))</f>
        <v>月</v>
      </c>
      <c r="AB13" s="82" t="str">
        <f t="shared" ref="AB13" si="6">IF(AB12=1,"日",IF(AB12=2,"月",IF(AB12=3,"火",IF(AB12=4,"水",IF(AB12=5,"木",IF(AB12=6,"金","土"))))))</f>
        <v>火</v>
      </c>
      <c r="AC13" s="83" t="str">
        <f t="shared" ref="AC13" si="7">IF(AC12=1,"日",IF(AC12=2,"月",IF(AC12=3,"火",IF(AC12=4,"水",IF(AC12=5,"木",IF(AC12=6,"金","土"))))))</f>
        <v>水</v>
      </c>
      <c r="AD13" s="81" t="str">
        <f t="shared" ref="AD13" si="8">IF(AD12=1,"日",IF(AD12=2,"月",IF(AD12=3,"火",IF(AD12=4,"水",IF(AD12=5,"木",IF(AD12=6,"金","土"))))))</f>
        <v>木</v>
      </c>
      <c r="AE13" s="82" t="str">
        <f t="shared" ref="AE13" si="9">IF(AE12=1,"日",IF(AE12=2,"月",IF(AE12=3,"火",IF(AE12=4,"水",IF(AE12=5,"木",IF(AE12=6,"金","土"))))))</f>
        <v>金</v>
      </c>
      <c r="AF13" s="82" t="str">
        <f t="shared" ref="AF13" si="10">IF(AF12=1,"日",IF(AF12=2,"月",IF(AF12=3,"火",IF(AF12=4,"水",IF(AF12=5,"木",IF(AF12=6,"金","土"))))))</f>
        <v>土</v>
      </c>
      <c r="AG13" s="82" t="str">
        <f t="shared" ref="AG13" si="11">IF(AG12=1,"日",IF(AG12=2,"月",IF(AG12=3,"火",IF(AG12=4,"水",IF(AG12=5,"木",IF(AG12=6,"金","土"))))))</f>
        <v>日</v>
      </c>
      <c r="AH13" s="82" t="str">
        <f t="shared" ref="AH13" si="12">IF(AH12=1,"日",IF(AH12=2,"月",IF(AH12=3,"火",IF(AH12=4,"水",IF(AH12=5,"木",IF(AH12=6,"金","土"))))))</f>
        <v>月</v>
      </c>
      <c r="AI13" s="82" t="str">
        <f t="shared" ref="AI13" si="13">IF(AI12=1,"日",IF(AI12=2,"月",IF(AI12=3,"火",IF(AI12=4,"水",IF(AI12=5,"木",IF(AI12=6,"金","土"))))))</f>
        <v>火</v>
      </c>
      <c r="AJ13" s="83" t="str">
        <f t="shared" ref="AJ13" si="14">IF(AJ12=1,"日",IF(AJ12=2,"月",IF(AJ12=3,"火",IF(AJ12=4,"水",IF(AJ12=5,"木",IF(AJ12=6,"金","土"))))))</f>
        <v>水</v>
      </c>
      <c r="AK13" s="81" t="str">
        <f t="shared" ref="AK13" si="15">IF(AK12=1,"日",IF(AK12=2,"月",IF(AK12=3,"火",IF(AK12=4,"水",IF(AK12=5,"木",IF(AK12=6,"金","土"))))))</f>
        <v>木</v>
      </c>
      <c r="AL13" s="82" t="str">
        <f t="shared" ref="AL13" si="16">IF(AL12=1,"日",IF(AL12=2,"月",IF(AL12=3,"火",IF(AL12=4,"水",IF(AL12=5,"木",IF(AL12=6,"金","土"))))))</f>
        <v>金</v>
      </c>
      <c r="AM13" s="82" t="str">
        <f t="shared" ref="AM13" si="17">IF(AM12=1,"日",IF(AM12=2,"月",IF(AM12=3,"火",IF(AM12=4,"水",IF(AM12=5,"木",IF(AM12=6,"金","土"))))))</f>
        <v>土</v>
      </c>
      <c r="AN13" s="82" t="str">
        <f t="shared" ref="AN13" si="18">IF(AN12=1,"日",IF(AN12=2,"月",IF(AN12=3,"火",IF(AN12=4,"水",IF(AN12=5,"木",IF(AN12=6,"金","土"))))))</f>
        <v>日</v>
      </c>
      <c r="AO13" s="82" t="str">
        <f t="shared" ref="AO13" si="19">IF(AO12=1,"日",IF(AO12=2,"月",IF(AO12=3,"火",IF(AO12=4,"水",IF(AO12=5,"木",IF(AO12=6,"金","土"))))))</f>
        <v>月</v>
      </c>
      <c r="AP13" s="82" t="str">
        <f t="shared" ref="AP13" si="20">IF(AP12=1,"日",IF(AP12=2,"月",IF(AP12=3,"火",IF(AP12=4,"水",IF(AP12=5,"木",IF(AP12=6,"金","土"))))))</f>
        <v>火</v>
      </c>
      <c r="AQ13" s="83" t="str">
        <f t="shared" ref="AQ13" si="21">IF(AQ12=1,"日",IF(AQ12=2,"月",IF(AQ12=3,"火",IF(AQ12=4,"水",IF(AQ12=5,"木",IF(AQ12=6,"金","土"))))))</f>
        <v>水</v>
      </c>
      <c r="AR13" s="82" t="str">
        <f>IF(AR12=1,"日",IF(AR12=2,"月",IF(AR12=3,"火",IF(AR12=4,"水",IF(AR12=5,"木",IF(AR12=6,"金",IF(AR12=0,"","土")))))))</f>
        <v/>
      </c>
      <c r="AS13" s="82" t="str">
        <f>IF(AS12=1,"日",IF(AS12=2,"月",IF(AS12=3,"火",IF(AS12=4,"水",IF(AS12=5,"木",IF(AS12=6,"金",IF(AS12=0,"","土")))))))</f>
        <v/>
      </c>
      <c r="AT13" s="85" t="str">
        <f>IF(AT12=1,"日",IF(AT12=2,"月",IF(AT12=3,"火",IF(AT12=4,"水",IF(AT12=5,"木",IF(AT12=6,"金",IF(AT12=0,"","土")))))))</f>
        <v/>
      </c>
      <c r="AU13" s="204"/>
      <c r="AV13" s="205"/>
      <c r="AW13" s="204"/>
      <c r="AX13" s="205"/>
      <c r="AY13" s="207"/>
      <c r="AZ13" s="207"/>
      <c r="BA13" s="207"/>
      <c r="BB13" s="207"/>
      <c r="BC13" s="207"/>
      <c r="BD13" s="207"/>
    </row>
    <row r="14" spans="1:57" ht="45" customHeight="1" x14ac:dyDescent="0.4">
      <c r="A14" s="66"/>
      <c r="B14" s="76">
        <v>1</v>
      </c>
      <c r="C14" s="184"/>
      <c r="D14" s="185"/>
      <c r="E14" s="186"/>
      <c r="F14" s="187"/>
      <c r="G14" s="188"/>
      <c r="H14" s="189"/>
      <c r="I14" s="189"/>
      <c r="J14" s="189"/>
      <c r="K14" s="190"/>
      <c r="L14" s="191"/>
      <c r="M14" s="192"/>
      <c r="N14" s="192"/>
      <c r="O14" s="193"/>
      <c r="P14" s="115"/>
      <c r="Q14" s="116"/>
      <c r="R14" s="116"/>
      <c r="S14" s="116"/>
      <c r="T14" s="116"/>
      <c r="U14" s="116"/>
      <c r="V14" s="117"/>
      <c r="W14" s="115"/>
      <c r="X14" s="116"/>
      <c r="Y14" s="116"/>
      <c r="Z14" s="116"/>
      <c r="AA14" s="116"/>
      <c r="AB14" s="116"/>
      <c r="AC14" s="117"/>
      <c r="AD14" s="115"/>
      <c r="AE14" s="116"/>
      <c r="AF14" s="116"/>
      <c r="AG14" s="116"/>
      <c r="AH14" s="116"/>
      <c r="AI14" s="116"/>
      <c r="AJ14" s="117"/>
      <c r="AK14" s="115"/>
      <c r="AL14" s="116"/>
      <c r="AM14" s="116"/>
      <c r="AN14" s="116"/>
      <c r="AO14" s="116"/>
      <c r="AP14" s="116"/>
      <c r="AQ14" s="117"/>
      <c r="AR14" s="115"/>
      <c r="AS14" s="116"/>
      <c r="AT14" s="117"/>
      <c r="AU14" s="194">
        <f>IF($AZ$3="４週",SUM(P14:AQ14),IF($AZ$3="暦月",SUM(P14:AT14),""))</f>
        <v>0</v>
      </c>
      <c r="AV14" s="195"/>
      <c r="AW14" s="196">
        <f t="shared" ref="AW14:AW28" si="22">IF($AZ$3="４週",AU14/4,IF($AZ$3="暦月",AU14/($AZ$7/7),""))</f>
        <v>0</v>
      </c>
      <c r="AX14" s="197"/>
      <c r="AY14" s="181"/>
      <c r="AZ14" s="182"/>
      <c r="BA14" s="182"/>
      <c r="BB14" s="182"/>
      <c r="BC14" s="182"/>
      <c r="BD14" s="183"/>
    </row>
    <row r="15" spans="1:57" ht="45" customHeight="1" x14ac:dyDescent="0.4">
      <c r="A15" s="66"/>
      <c r="B15" s="77">
        <f t="shared" ref="B15:B28" si="23">B14+1</f>
        <v>2</v>
      </c>
      <c r="C15" s="167"/>
      <c r="D15" s="168"/>
      <c r="E15" s="169"/>
      <c r="F15" s="170"/>
      <c r="G15" s="171"/>
      <c r="H15" s="172"/>
      <c r="I15" s="172"/>
      <c r="J15" s="172"/>
      <c r="K15" s="173"/>
      <c r="L15" s="174"/>
      <c r="M15" s="175"/>
      <c r="N15" s="175"/>
      <c r="O15" s="176"/>
      <c r="P15" s="118"/>
      <c r="Q15" s="119"/>
      <c r="R15" s="119"/>
      <c r="S15" s="119"/>
      <c r="T15" s="119"/>
      <c r="U15" s="119"/>
      <c r="V15" s="120"/>
      <c r="W15" s="118"/>
      <c r="X15" s="119"/>
      <c r="Y15" s="119"/>
      <c r="Z15" s="119"/>
      <c r="AA15" s="119"/>
      <c r="AB15" s="119"/>
      <c r="AC15" s="120"/>
      <c r="AD15" s="118"/>
      <c r="AE15" s="119"/>
      <c r="AF15" s="119"/>
      <c r="AG15" s="119"/>
      <c r="AH15" s="119"/>
      <c r="AI15" s="119"/>
      <c r="AJ15" s="120"/>
      <c r="AK15" s="118"/>
      <c r="AL15" s="119"/>
      <c r="AM15" s="119"/>
      <c r="AN15" s="119"/>
      <c r="AO15" s="119"/>
      <c r="AP15" s="119"/>
      <c r="AQ15" s="120"/>
      <c r="AR15" s="118"/>
      <c r="AS15" s="119"/>
      <c r="AT15" s="120"/>
      <c r="AU15" s="177">
        <f>IF($AZ$3="４週",SUM(P15:AQ15),IF($AZ$3="暦月",SUM(P15:AT15),""))</f>
        <v>0</v>
      </c>
      <c r="AV15" s="178"/>
      <c r="AW15" s="179">
        <f t="shared" si="22"/>
        <v>0</v>
      </c>
      <c r="AX15" s="180"/>
      <c r="AY15" s="164"/>
      <c r="AZ15" s="165"/>
      <c r="BA15" s="165"/>
      <c r="BB15" s="165"/>
      <c r="BC15" s="165"/>
      <c r="BD15" s="166"/>
    </row>
    <row r="16" spans="1:57" ht="45" customHeight="1" x14ac:dyDescent="0.4">
      <c r="A16" s="66"/>
      <c r="B16" s="77">
        <f t="shared" si="23"/>
        <v>3</v>
      </c>
      <c r="C16" s="167"/>
      <c r="D16" s="168"/>
      <c r="E16" s="169"/>
      <c r="F16" s="170"/>
      <c r="G16" s="171"/>
      <c r="H16" s="172"/>
      <c r="I16" s="172"/>
      <c r="J16" s="172"/>
      <c r="K16" s="173"/>
      <c r="L16" s="174"/>
      <c r="M16" s="175"/>
      <c r="N16" s="175"/>
      <c r="O16" s="176"/>
      <c r="P16" s="118"/>
      <c r="Q16" s="119"/>
      <c r="R16" s="119"/>
      <c r="S16" s="119"/>
      <c r="T16" s="119"/>
      <c r="U16" s="119"/>
      <c r="V16" s="120"/>
      <c r="W16" s="118"/>
      <c r="X16" s="119"/>
      <c r="Y16" s="119"/>
      <c r="Z16" s="119"/>
      <c r="AA16" s="119"/>
      <c r="AB16" s="119"/>
      <c r="AC16" s="120"/>
      <c r="AD16" s="118"/>
      <c r="AE16" s="119"/>
      <c r="AF16" s="119"/>
      <c r="AG16" s="119"/>
      <c r="AH16" s="119"/>
      <c r="AI16" s="119"/>
      <c r="AJ16" s="120"/>
      <c r="AK16" s="118"/>
      <c r="AL16" s="119"/>
      <c r="AM16" s="119"/>
      <c r="AN16" s="119"/>
      <c r="AO16" s="119"/>
      <c r="AP16" s="119"/>
      <c r="AQ16" s="120"/>
      <c r="AR16" s="118"/>
      <c r="AS16" s="119"/>
      <c r="AT16" s="120"/>
      <c r="AU16" s="177">
        <f>IF($AZ$3="４週",SUM(P16:AQ16),IF($AZ$3="暦月",SUM(P16:AT16),""))</f>
        <v>0</v>
      </c>
      <c r="AV16" s="178"/>
      <c r="AW16" s="179">
        <f t="shared" si="22"/>
        <v>0</v>
      </c>
      <c r="AX16" s="180"/>
      <c r="AY16" s="164"/>
      <c r="AZ16" s="165"/>
      <c r="BA16" s="165"/>
      <c r="BB16" s="165"/>
      <c r="BC16" s="165"/>
      <c r="BD16" s="166"/>
    </row>
    <row r="17" spans="1:56" ht="45" customHeight="1" x14ac:dyDescent="0.4">
      <c r="A17" s="66"/>
      <c r="B17" s="77">
        <f t="shared" si="23"/>
        <v>4</v>
      </c>
      <c r="C17" s="167"/>
      <c r="D17" s="168"/>
      <c r="E17" s="169"/>
      <c r="F17" s="170"/>
      <c r="G17" s="171"/>
      <c r="H17" s="172"/>
      <c r="I17" s="172"/>
      <c r="J17" s="172"/>
      <c r="K17" s="173"/>
      <c r="L17" s="174"/>
      <c r="M17" s="175"/>
      <c r="N17" s="175"/>
      <c r="O17" s="176"/>
      <c r="P17" s="118"/>
      <c r="Q17" s="119"/>
      <c r="R17" s="119"/>
      <c r="S17" s="119"/>
      <c r="T17" s="119"/>
      <c r="U17" s="119"/>
      <c r="V17" s="120"/>
      <c r="W17" s="118"/>
      <c r="X17" s="119"/>
      <c r="Y17" s="119"/>
      <c r="Z17" s="119"/>
      <c r="AA17" s="119"/>
      <c r="AB17" s="119"/>
      <c r="AC17" s="120"/>
      <c r="AD17" s="118"/>
      <c r="AE17" s="119"/>
      <c r="AF17" s="119"/>
      <c r="AG17" s="119"/>
      <c r="AH17" s="119"/>
      <c r="AI17" s="119"/>
      <c r="AJ17" s="120"/>
      <c r="AK17" s="118"/>
      <c r="AL17" s="119"/>
      <c r="AM17" s="119"/>
      <c r="AN17" s="119"/>
      <c r="AO17" s="119"/>
      <c r="AP17" s="119"/>
      <c r="AQ17" s="120"/>
      <c r="AR17" s="118"/>
      <c r="AS17" s="119"/>
      <c r="AT17" s="120"/>
      <c r="AU17" s="177">
        <f>IF($AZ$3="４週",SUM(P17:AQ17),IF($AZ$3="暦月",SUM(P17:AT17),""))</f>
        <v>0</v>
      </c>
      <c r="AV17" s="178"/>
      <c r="AW17" s="179">
        <f t="shared" si="22"/>
        <v>0</v>
      </c>
      <c r="AX17" s="180"/>
      <c r="AY17" s="164"/>
      <c r="AZ17" s="165"/>
      <c r="BA17" s="165"/>
      <c r="BB17" s="165"/>
      <c r="BC17" s="165"/>
      <c r="BD17" s="166"/>
    </row>
    <row r="18" spans="1:56" ht="45" customHeight="1" x14ac:dyDescent="0.4">
      <c r="A18" s="66"/>
      <c r="B18" s="77">
        <f t="shared" si="23"/>
        <v>5</v>
      </c>
      <c r="C18" s="167"/>
      <c r="D18" s="168"/>
      <c r="E18" s="169"/>
      <c r="F18" s="170"/>
      <c r="G18" s="171"/>
      <c r="H18" s="172"/>
      <c r="I18" s="172"/>
      <c r="J18" s="172"/>
      <c r="K18" s="173"/>
      <c r="L18" s="174"/>
      <c r="M18" s="175"/>
      <c r="N18" s="175"/>
      <c r="O18" s="176"/>
      <c r="P18" s="118"/>
      <c r="Q18" s="119"/>
      <c r="R18" s="119"/>
      <c r="S18" s="119"/>
      <c r="T18" s="119"/>
      <c r="U18" s="119"/>
      <c r="V18" s="120"/>
      <c r="W18" s="118"/>
      <c r="X18" s="119"/>
      <c r="Y18" s="119"/>
      <c r="Z18" s="119"/>
      <c r="AA18" s="119"/>
      <c r="AB18" s="119"/>
      <c r="AC18" s="120"/>
      <c r="AD18" s="118"/>
      <c r="AE18" s="119"/>
      <c r="AF18" s="119"/>
      <c r="AG18" s="119"/>
      <c r="AH18" s="119"/>
      <c r="AI18" s="119"/>
      <c r="AJ18" s="120"/>
      <c r="AK18" s="118"/>
      <c r="AL18" s="119"/>
      <c r="AM18" s="119"/>
      <c r="AN18" s="119"/>
      <c r="AO18" s="119"/>
      <c r="AP18" s="119"/>
      <c r="AQ18" s="120"/>
      <c r="AR18" s="118"/>
      <c r="AS18" s="119"/>
      <c r="AT18" s="120"/>
      <c r="AU18" s="177">
        <f t="shared" ref="AU18:AU28" si="24">IF($AZ$3="４週",SUM(P18:AQ18),IF($AZ$3="暦月",SUM(P18:AT18),""))</f>
        <v>0</v>
      </c>
      <c r="AV18" s="178"/>
      <c r="AW18" s="179">
        <f t="shared" si="22"/>
        <v>0</v>
      </c>
      <c r="AX18" s="180"/>
      <c r="AY18" s="164"/>
      <c r="AZ18" s="165"/>
      <c r="BA18" s="165"/>
      <c r="BB18" s="165"/>
      <c r="BC18" s="165"/>
      <c r="BD18" s="166"/>
    </row>
    <row r="19" spans="1:56" ht="45" customHeight="1" x14ac:dyDescent="0.4">
      <c r="A19" s="66"/>
      <c r="B19" s="77">
        <f t="shared" si="23"/>
        <v>6</v>
      </c>
      <c r="C19" s="167"/>
      <c r="D19" s="168"/>
      <c r="E19" s="169"/>
      <c r="F19" s="170"/>
      <c r="G19" s="171"/>
      <c r="H19" s="172"/>
      <c r="I19" s="172"/>
      <c r="J19" s="172"/>
      <c r="K19" s="173"/>
      <c r="L19" s="174"/>
      <c r="M19" s="175"/>
      <c r="N19" s="175"/>
      <c r="O19" s="176"/>
      <c r="P19" s="118"/>
      <c r="Q19" s="119"/>
      <c r="R19" s="119"/>
      <c r="S19" s="119"/>
      <c r="T19" s="119"/>
      <c r="U19" s="119"/>
      <c r="V19" s="120"/>
      <c r="W19" s="118"/>
      <c r="X19" s="119"/>
      <c r="Y19" s="119"/>
      <c r="Z19" s="119"/>
      <c r="AA19" s="119"/>
      <c r="AB19" s="119"/>
      <c r="AC19" s="120"/>
      <c r="AD19" s="118"/>
      <c r="AE19" s="119"/>
      <c r="AF19" s="119"/>
      <c r="AG19" s="119"/>
      <c r="AH19" s="119"/>
      <c r="AI19" s="119"/>
      <c r="AJ19" s="120"/>
      <c r="AK19" s="118"/>
      <c r="AL19" s="119"/>
      <c r="AM19" s="119"/>
      <c r="AN19" s="119"/>
      <c r="AO19" s="119"/>
      <c r="AP19" s="119"/>
      <c r="AQ19" s="120"/>
      <c r="AR19" s="118"/>
      <c r="AS19" s="119"/>
      <c r="AT19" s="120"/>
      <c r="AU19" s="177">
        <f t="shared" si="24"/>
        <v>0</v>
      </c>
      <c r="AV19" s="178"/>
      <c r="AW19" s="179">
        <f t="shared" si="22"/>
        <v>0</v>
      </c>
      <c r="AX19" s="180"/>
      <c r="AY19" s="164"/>
      <c r="AZ19" s="165"/>
      <c r="BA19" s="165"/>
      <c r="BB19" s="165"/>
      <c r="BC19" s="165"/>
      <c r="BD19" s="166"/>
    </row>
    <row r="20" spans="1:56" ht="45" customHeight="1" x14ac:dyDescent="0.4">
      <c r="A20" s="66"/>
      <c r="B20" s="77">
        <f t="shared" si="23"/>
        <v>7</v>
      </c>
      <c r="C20" s="167"/>
      <c r="D20" s="168"/>
      <c r="E20" s="169"/>
      <c r="F20" s="170"/>
      <c r="G20" s="171"/>
      <c r="H20" s="172"/>
      <c r="I20" s="172"/>
      <c r="J20" s="172"/>
      <c r="K20" s="173"/>
      <c r="L20" s="174"/>
      <c r="M20" s="175"/>
      <c r="N20" s="175"/>
      <c r="O20" s="176"/>
      <c r="P20" s="118"/>
      <c r="Q20" s="119"/>
      <c r="R20" s="119"/>
      <c r="S20" s="119"/>
      <c r="T20" s="119"/>
      <c r="U20" s="119"/>
      <c r="V20" s="120"/>
      <c r="W20" s="118"/>
      <c r="X20" s="119"/>
      <c r="Y20" s="119"/>
      <c r="Z20" s="119"/>
      <c r="AA20" s="119"/>
      <c r="AB20" s="119"/>
      <c r="AC20" s="120"/>
      <c r="AD20" s="118"/>
      <c r="AE20" s="119"/>
      <c r="AF20" s="119"/>
      <c r="AG20" s="119"/>
      <c r="AH20" s="119"/>
      <c r="AI20" s="119"/>
      <c r="AJ20" s="120"/>
      <c r="AK20" s="118"/>
      <c r="AL20" s="119"/>
      <c r="AM20" s="119"/>
      <c r="AN20" s="119"/>
      <c r="AO20" s="119"/>
      <c r="AP20" s="119"/>
      <c r="AQ20" s="120"/>
      <c r="AR20" s="118"/>
      <c r="AS20" s="119"/>
      <c r="AT20" s="120"/>
      <c r="AU20" s="177">
        <f>IF($AZ$3="４週",SUM(P20:AQ20),IF($AZ$3="暦月",SUM(P20:AT20),""))</f>
        <v>0</v>
      </c>
      <c r="AV20" s="178"/>
      <c r="AW20" s="179">
        <f t="shared" si="22"/>
        <v>0</v>
      </c>
      <c r="AX20" s="180"/>
      <c r="AY20" s="164"/>
      <c r="AZ20" s="165"/>
      <c r="BA20" s="165"/>
      <c r="BB20" s="165"/>
      <c r="BC20" s="165"/>
      <c r="BD20" s="166"/>
    </row>
    <row r="21" spans="1:56" ht="45" customHeight="1" x14ac:dyDescent="0.4">
      <c r="A21" s="66"/>
      <c r="B21" s="77">
        <f t="shared" si="23"/>
        <v>8</v>
      </c>
      <c r="C21" s="167"/>
      <c r="D21" s="168"/>
      <c r="E21" s="169"/>
      <c r="F21" s="170"/>
      <c r="G21" s="171"/>
      <c r="H21" s="172"/>
      <c r="I21" s="172"/>
      <c r="J21" s="172"/>
      <c r="K21" s="173"/>
      <c r="L21" s="174"/>
      <c r="M21" s="175"/>
      <c r="N21" s="175"/>
      <c r="O21" s="176"/>
      <c r="P21" s="118"/>
      <c r="Q21" s="119"/>
      <c r="R21" s="119"/>
      <c r="S21" s="119"/>
      <c r="T21" s="119"/>
      <c r="U21" s="119"/>
      <c r="V21" s="120"/>
      <c r="W21" s="118"/>
      <c r="X21" s="119"/>
      <c r="Y21" s="119"/>
      <c r="Z21" s="119"/>
      <c r="AA21" s="119"/>
      <c r="AB21" s="119"/>
      <c r="AC21" s="120"/>
      <c r="AD21" s="118"/>
      <c r="AE21" s="119"/>
      <c r="AF21" s="119"/>
      <c r="AG21" s="119"/>
      <c r="AH21" s="119"/>
      <c r="AI21" s="119"/>
      <c r="AJ21" s="120"/>
      <c r="AK21" s="118"/>
      <c r="AL21" s="119"/>
      <c r="AM21" s="119"/>
      <c r="AN21" s="119"/>
      <c r="AO21" s="119"/>
      <c r="AP21" s="119"/>
      <c r="AQ21" s="120"/>
      <c r="AR21" s="118"/>
      <c r="AS21" s="119"/>
      <c r="AT21" s="120"/>
      <c r="AU21" s="177">
        <f t="shared" si="24"/>
        <v>0</v>
      </c>
      <c r="AV21" s="178"/>
      <c r="AW21" s="179">
        <f t="shared" si="22"/>
        <v>0</v>
      </c>
      <c r="AX21" s="180"/>
      <c r="AY21" s="164"/>
      <c r="AZ21" s="165"/>
      <c r="BA21" s="165"/>
      <c r="BB21" s="165"/>
      <c r="BC21" s="165"/>
      <c r="BD21" s="166"/>
    </row>
    <row r="22" spans="1:56" ht="45" customHeight="1" x14ac:dyDescent="0.4">
      <c r="A22" s="66"/>
      <c r="B22" s="77">
        <f t="shared" si="23"/>
        <v>9</v>
      </c>
      <c r="C22" s="167"/>
      <c r="D22" s="168"/>
      <c r="E22" s="169"/>
      <c r="F22" s="170"/>
      <c r="G22" s="171"/>
      <c r="H22" s="172"/>
      <c r="I22" s="172"/>
      <c r="J22" s="172"/>
      <c r="K22" s="173"/>
      <c r="L22" s="174"/>
      <c r="M22" s="175"/>
      <c r="N22" s="175"/>
      <c r="O22" s="176"/>
      <c r="P22" s="118"/>
      <c r="Q22" s="119"/>
      <c r="R22" s="119"/>
      <c r="S22" s="119"/>
      <c r="T22" s="119"/>
      <c r="U22" s="119"/>
      <c r="V22" s="120"/>
      <c r="W22" s="118"/>
      <c r="X22" s="119"/>
      <c r="Y22" s="119"/>
      <c r="Z22" s="119"/>
      <c r="AA22" s="119"/>
      <c r="AB22" s="119"/>
      <c r="AC22" s="120"/>
      <c r="AD22" s="118"/>
      <c r="AE22" s="119"/>
      <c r="AF22" s="119"/>
      <c r="AG22" s="119"/>
      <c r="AH22" s="119"/>
      <c r="AI22" s="119"/>
      <c r="AJ22" s="120"/>
      <c r="AK22" s="118"/>
      <c r="AL22" s="119"/>
      <c r="AM22" s="119"/>
      <c r="AN22" s="119"/>
      <c r="AO22" s="119"/>
      <c r="AP22" s="119"/>
      <c r="AQ22" s="120"/>
      <c r="AR22" s="118"/>
      <c r="AS22" s="119"/>
      <c r="AT22" s="120"/>
      <c r="AU22" s="177">
        <f t="shared" si="24"/>
        <v>0</v>
      </c>
      <c r="AV22" s="178"/>
      <c r="AW22" s="179">
        <f t="shared" si="22"/>
        <v>0</v>
      </c>
      <c r="AX22" s="180"/>
      <c r="AY22" s="164"/>
      <c r="AZ22" s="165"/>
      <c r="BA22" s="165"/>
      <c r="BB22" s="165"/>
      <c r="BC22" s="165"/>
      <c r="BD22" s="166"/>
    </row>
    <row r="23" spans="1:56" ht="45" customHeight="1" x14ac:dyDescent="0.4">
      <c r="A23" s="66"/>
      <c r="B23" s="77">
        <f t="shared" si="23"/>
        <v>10</v>
      </c>
      <c r="C23" s="167"/>
      <c r="D23" s="168"/>
      <c r="E23" s="169"/>
      <c r="F23" s="170"/>
      <c r="G23" s="171"/>
      <c r="H23" s="172"/>
      <c r="I23" s="172"/>
      <c r="J23" s="172"/>
      <c r="K23" s="173"/>
      <c r="L23" s="174"/>
      <c r="M23" s="175"/>
      <c r="N23" s="175"/>
      <c r="O23" s="176"/>
      <c r="P23" s="118"/>
      <c r="Q23" s="119"/>
      <c r="R23" s="119"/>
      <c r="S23" s="119"/>
      <c r="T23" s="119"/>
      <c r="U23" s="119"/>
      <c r="V23" s="120"/>
      <c r="W23" s="118"/>
      <c r="X23" s="119"/>
      <c r="Y23" s="119"/>
      <c r="Z23" s="119"/>
      <c r="AA23" s="119"/>
      <c r="AB23" s="119"/>
      <c r="AC23" s="120"/>
      <c r="AD23" s="118"/>
      <c r="AE23" s="119"/>
      <c r="AF23" s="119"/>
      <c r="AG23" s="119"/>
      <c r="AH23" s="119"/>
      <c r="AI23" s="119"/>
      <c r="AJ23" s="120"/>
      <c r="AK23" s="118"/>
      <c r="AL23" s="119"/>
      <c r="AM23" s="119"/>
      <c r="AN23" s="119"/>
      <c r="AO23" s="119"/>
      <c r="AP23" s="119"/>
      <c r="AQ23" s="120"/>
      <c r="AR23" s="118"/>
      <c r="AS23" s="119"/>
      <c r="AT23" s="120"/>
      <c r="AU23" s="177">
        <f t="shared" si="24"/>
        <v>0</v>
      </c>
      <c r="AV23" s="178"/>
      <c r="AW23" s="179">
        <f t="shared" si="22"/>
        <v>0</v>
      </c>
      <c r="AX23" s="180"/>
      <c r="AY23" s="164"/>
      <c r="AZ23" s="165"/>
      <c r="BA23" s="165"/>
      <c r="BB23" s="165"/>
      <c r="BC23" s="165"/>
      <c r="BD23" s="166"/>
    </row>
    <row r="24" spans="1:56" ht="45" customHeight="1" x14ac:dyDescent="0.4">
      <c r="A24" s="66"/>
      <c r="B24" s="77">
        <f t="shared" si="23"/>
        <v>11</v>
      </c>
      <c r="C24" s="167"/>
      <c r="D24" s="168"/>
      <c r="E24" s="169"/>
      <c r="F24" s="170"/>
      <c r="G24" s="171"/>
      <c r="H24" s="172"/>
      <c r="I24" s="172"/>
      <c r="J24" s="172"/>
      <c r="K24" s="173"/>
      <c r="L24" s="174"/>
      <c r="M24" s="175"/>
      <c r="N24" s="175"/>
      <c r="O24" s="176"/>
      <c r="P24" s="118"/>
      <c r="Q24" s="119"/>
      <c r="R24" s="119"/>
      <c r="S24" s="119"/>
      <c r="T24" s="119"/>
      <c r="U24" s="119"/>
      <c r="V24" s="120"/>
      <c r="W24" s="118"/>
      <c r="X24" s="119"/>
      <c r="Y24" s="119"/>
      <c r="Z24" s="119"/>
      <c r="AA24" s="119"/>
      <c r="AB24" s="119"/>
      <c r="AC24" s="120"/>
      <c r="AD24" s="118"/>
      <c r="AE24" s="119"/>
      <c r="AF24" s="119"/>
      <c r="AG24" s="119"/>
      <c r="AH24" s="119"/>
      <c r="AI24" s="119"/>
      <c r="AJ24" s="120"/>
      <c r="AK24" s="118"/>
      <c r="AL24" s="119"/>
      <c r="AM24" s="119"/>
      <c r="AN24" s="119"/>
      <c r="AO24" s="119"/>
      <c r="AP24" s="119"/>
      <c r="AQ24" s="120"/>
      <c r="AR24" s="118"/>
      <c r="AS24" s="119"/>
      <c r="AT24" s="120"/>
      <c r="AU24" s="177">
        <f t="shared" si="24"/>
        <v>0</v>
      </c>
      <c r="AV24" s="178"/>
      <c r="AW24" s="179">
        <f t="shared" si="22"/>
        <v>0</v>
      </c>
      <c r="AX24" s="180"/>
      <c r="AY24" s="164"/>
      <c r="AZ24" s="165"/>
      <c r="BA24" s="165"/>
      <c r="BB24" s="165"/>
      <c r="BC24" s="165"/>
      <c r="BD24" s="166"/>
    </row>
    <row r="25" spans="1:56" ht="45" customHeight="1" x14ac:dyDescent="0.4">
      <c r="A25" s="66"/>
      <c r="B25" s="77">
        <f t="shared" si="23"/>
        <v>12</v>
      </c>
      <c r="C25" s="167"/>
      <c r="D25" s="168"/>
      <c r="E25" s="169"/>
      <c r="F25" s="170"/>
      <c r="G25" s="171"/>
      <c r="H25" s="172"/>
      <c r="I25" s="172"/>
      <c r="J25" s="172"/>
      <c r="K25" s="173"/>
      <c r="L25" s="174"/>
      <c r="M25" s="175"/>
      <c r="N25" s="175"/>
      <c r="O25" s="176"/>
      <c r="P25" s="118"/>
      <c r="Q25" s="119"/>
      <c r="R25" s="119"/>
      <c r="S25" s="119"/>
      <c r="T25" s="119"/>
      <c r="U25" s="119"/>
      <c r="V25" s="120"/>
      <c r="W25" s="118"/>
      <c r="X25" s="119"/>
      <c r="Y25" s="119"/>
      <c r="Z25" s="119"/>
      <c r="AA25" s="119"/>
      <c r="AB25" s="119"/>
      <c r="AC25" s="120"/>
      <c r="AD25" s="118"/>
      <c r="AE25" s="119"/>
      <c r="AF25" s="119"/>
      <c r="AG25" s="119"/>
      <c r="AH25" s="119"/>
      <c r="AI25" s="119"/>
      <c r="AJ25" s="120"/>
      <c r="AK25" s="118"/>
      <c r="AL25" s="119"/>
      <c r="AM25" s="119"/>
      <c r="AN25" s="119"/>
      <c r="AO25" s="119"/>
      <c r="AP25" s="119"/>
      <c r="AQ25" s="120"/>
      <c r="AR25" s="118"/>
      <c r="AS25" s="119"/>
      <c r="AT25" s="120"/>
      <c r="AU25" s="177">
        <f t="shared" si="24"/>
        <v>0</v>
      </c>
      <c r="AV25" s="178"/>
      <c r="AW25" s="179">
        <f t="shared" si="22"/>
        <v>0</v>
      </c>
      <c r="AX25" s="180"/>
      <c r="AY25" s="164"/>
      <c r="AZ25" s="165"/>
      <c r="BA25" s="165"/>
      <c r="BB25" s="165"/>
      <c r="BC25" s="165"/>
      <c r="BD25" s="166"/>
    </row>
    <row r="26" spans="1:56" ht="45" customHeight="1" x14ac:dyDescent="0.4">
      <c r="A26" s="66"/>
      <c r="B26" s="77">
        <f t="shared" si="23"/>
        <v>13</v>
      </c>
      <c r="C26" s="167"/>
      <c r="D26" s="168"/>
      <c r="E26" s="169"/>
      <c r="F26" s="170"/>
      <c r="G26" s="171"/>
      <c r="H26" s="172"/>
      <c r="I26" s="172"/>
      <c r="J26" s="172"/>
      <c r="K26" s="173"/>
      <c r="L26" s="174"/>
      <c r="M26" s="175"/>
      <c r="N26" s="175"/>
      <c r="O26" s="176"/>
      <c r="P26" s="118"/>
      <c r="Q26" s="119"/>
      <c r="R26" s="119"/>
      <c r="S26" s="119"/>
      <c r="T26" s="119"/>
      <c r="U26" s="119"/>
      <c r="V26" s="120"/>
      <c r="W26" s="118"/>
      <c r="X26" s="119"/>
      <c r="Y26" s="119"/>
      <c r="Z26" s="119"/>
      <c r="AA26" s="119"/>
      <c r="AB26" s="119"/>
      <c r="AC26" s="120"/>
      <c r="AD26" s="118"/>
      <c r="AE26" s="119"/>
      <c r="AF26" s="119"/>
      <c r="AG26" s="119"/>
      <c r="AH26" s="119"/>
      <c r="AI26" s="119"/>
      <c r="AJ26" s="120"/>
      <c r="AK26" s="118"/>
      <c r="AL26" s="119"/>
      <c r="AM26" s="119"/>
      <c r="AN26" s="119"/>
      <c r="AO26" s="119"/>
      <c r="AP26" s="119"/>
      <c r="AQ26" s="120"/>
      <c r="AR26" s="118"/>
      <c r="AS26" s="119"/>
      <c r="AT26" s="120"/>
      <c r="AU26" s="177">
        <f t="shared" si="24"/>
        <v>0</v>
      </c>
      <c r="AV26" s="178"/>
      <c r="AW26" s="179">
        <f t="shared" si="22"/>
        <v>0</v>
      </c>
      <c r="AX26" s="180"/>
      <c r="AY26" s="164"/>
      <c r="AZ26" s="165"/>
      <c r="BA26" s="165"/>
      <c r="BB26" s="165"/>
      <c r="BC26" s="165"/>
      <c r="BD26" s="166"/>
    </row>
    <row r="27" spans="1:56" ht="45" customHeight="1" x14ac:dyDescent="0.4">
      <c r="A27" s="66"/>
      <c r="B27" s="77">
        <f t="shared" si="23"/>
        <v>14</v>
      </c>
      <c r="C27" s="167"/>
      <c r="D27" s="168"/>
      <c r="E27" s="169"/>
      <c r="F27" s="170"/>
      <c r="G27" s="171"/>
      <c r="H27" s="172"/>
      <c r="I27" s="172"/>
      <c r="J27" s="172"/>
      <c r="K27" s="173"/>
      <c r="L27" s="174"/>
      <c r="M27" s="175"/>
      <c r="N27" s="175"/>
      <c r="O27" s="176"/>
      <c r="P27" s="118"/>
      <c r="Q27" s="119"/>
      <c r="R27" s="119"/>
      <c r="S27" s="119"/>
      <c r="T27" s="119"/>
      <c r="U27" s="119"/>
      <c r="V27" s="120"/>
      <c r="W27" s="118"/>
      <c r="X27" s="119"/>
      <c r="Y27" s="119"/>
      <c r="Z27" s="119"/>
      <c r="AA27" s="119"/>
      <c r="AB27" s="119"/>
      <c r="AC27" s="120"/>
      <c r="AD27" s="118"/>
      <c r="AE27" s="119"/>
      <c r="AF27" s="119"/>
      <c r="AG27" s="119"/>
      <c r="AH27" s="119"/>
      <c r="AI27" s="119"/>
      <c r="AJ27" s="120"/>
      <c r="AK27" s="118"/>
      <c r="AL27" s="119"/>
      <c r="AM27" s="119"/>
      <c r="AN27" s="119"/>
      <c r="AO27" s="119"/>
      <c r="AP27" s="119"/>
      <c r="AQ27" s="120"/>
      <c r="AR27" s="118"/>
      <c r="AS27" s="119"/>
      <c r="AT27" s="120"/>
      <c r="AU27" s="177">
        <f t="shared" si="24"/>
        <v>0</v>
      </c>
      <c r="AV27" s="178"/>
      <c r="AW27" s="179">
        <f t="shared" si="22"/>
        <v>0</v>
      </c>
      <c r="AX27" s="180"/>
      <c r="AY27" s="164"/>
      <c r="AZ27" s="165"/>
      <c r="BA27" s="165"/>
      <c r="BB27" s="165"/>
      <c r="BC27" s="165"/>
      <c r="BD27" s="166"/>
    </row>
    <row r="28" spans="1:56" ht="45" customHeight="1" x14ac:dyDescent="0.4">
      <c r="A28" s="66"/>
      <c r="B28" s="77">
        <f t="shared" si="23"/>
        <v>15</v>
      </c>
      <c r="C28" s="167"/>
      <c r="D28" s="168"/>
      <c r="E28" s="169"/>
      <c r="F28" s="170"/>
      <c r="G28" s="171"/>
      <c r="H28" s="172"/>
      <c r="I28" s="172"/>
      <c r="J28" s="172"/>
      <c r="K28" s="173"/>
      <c r="L28" s="174"/>
      <c r="M28" s="175"/>
      <c r="N28" s="175"/>
      <c r="O28" s="176"/>
      <c r="P28" s="118"/>
      <c r="Q28" s="119"/>
      <c r="R28" s="119"/>
      <c r="S28" s="119"/>
      <c r="T28" s="119"/>
      <c r="U28" s="119"/>
      <c r="V28" s="120"/>
      <c r="W28" s="118"/>
      <c r="X28" s="119"/>
      <c r="Y28" s="119"/>
      <c r="Z28" s="119"/>
      <c r="AA28" s="119"/>
      <c r="AB28" s="119"/>
      <c r="AC28" s="120"/>
      <c r="AD28" s="118"/>
      <c r="AE28" s="119"/>
      <c r="AF28" s="119"/>
      <c r="AG28" s="119"/>
      <c r="AH28" s="119"/>
      <c r="AI28" s="119"/>
      <c r="AJ28" s="120"/>
      <c r="AK28" s="118"/>
      <c r="AL28" s="119"/>
      <c r="AM28" s="119"/>
      <c r="AN28" s="119"/>
      <c r="AO28" s="119"/>
      <c r="AP28" s="119"/>
      <c r="AQ28" s="120"/>
      <c r="AR28" s="118"/>
      <c r="AS28" s="119"/>
      <c r="AT28" s="120"/>
      <c r="AU28" s="177">
        <f t="shared" si="24"/>
        <v>0</v>
      </c>
      <c r="AV28" s="178"/>
      <c r="AW28" s="179">
        <f t="shared" si="22"/>
        <v>0</v>
      </c>
      <c r="AX28" s="180"/>
      <c r="AY28" s="164"/>
      <c r="AZ28" s="165"/>
      <c r="BA28" s="165"/>
      <c r="BB28" s="165"/>
      <c r="BC28" s="165"/>
      <c r="BD28" s="166"/>
    </row>
    <row r="29" spans="1:56" ht="20.25" customHeight="1" x14ac:dyDescent="0.4">
      <c r="A29" s="66"/>
      <c r="B29" s="66"/>
      <c r="C29" s="70"/>
      <c r="D29" s="71"/>
      <c r="E29" s="72"/>
      <c r="F29" s="68"/>
      <c r="G29" s="68"/>
      <c r="H29" s="68"/>
      <c r="I29" s="68"/>
      <c r="J29" s="68"/>
      <c r="K29" s="68"/>
      <c r="L29" s="68"/>
      <c r="M29" s="68"/>
      <c r="N29" s="68"/>
      <c r="O29" s="68"/>
      <c r="P29" s="68"/>
      <c r="Q29" s="68"/>
      <c r="R29" s="68"/>
      <c r="S29" s="68"/>
      <c r="T29" s="68"/>
      <c r="U29" s="68"/>
      <c r="V29" s="68"/>
      <c r="W29" s="68"/>
      <c r="X29" s="68"/>
      <c r="Y29" s="68"/>
      <c r="Z29" s="68"/>
      <c r="AA29" s="68"/>
      <c r="AB29" s="68"/>
      <c r="AC29" s="73"/>
      <c r="AD29" s="68"/>
      <c r="AE29" s="68"/>
      <c r="AF29" s="68"/>
      <c r="AG29" s="68"/>
      <c r="AH29" s="68"/>
      <c r="AI29" s="68"/>
      <c r="AJ29" s="68"/>
      <c r="AK29" s="68"/>
      <c r="AL29" s="68"/>
      <c r="AM29" s="68"/>
      <c r="AN29" s="68"/>
      <c r="AO29" s="68"/>
      <c r="AP29" s="68"/>
      <c r="AQ29" s="68"/>
      <c r="AR29" s="68"/>
      <c r="AS29" s="68"/>
      <c r="AT29" s="68"/>
      <c r="AU29" s="68"/>
      <c r="AV29" s="66"/>
      <c r="AW29" s="66"/>
      <c r="AX29" s="66"/>
      <c r="AY29" s="66"/>
      <c r="AZ29" s="66"/>
      <c r="BA29" s="66"/>
      <c r="BB29" s="66"/>
      <c r="BC29" s="66"/>
      <c r="BD29" s="66"/>
    </row>
    <row r="30" spans="1:56" ht="20.25" customHeight="1" x14ac:dyDescent="0.4">
      <c r="AT30" s="68"/>
      <c r="AU30" s="68"/>
      <c r="AV30" s="68"/>
      <c r="AW30" s="68"/>
      <c r="AX30" s="68"/>
      <c r="AY30" s="68"/>
      <c r="AZ30" s="68"/>
      <c r="BA30" s="68"/>
      <c r="BB30" s="68"/>
      <c r="BC30" s="68"/>
      <c r="BD30" s="68"/>
    </row>
    <row r="31" spans="1:56" ht="20.25" customHeight="1" x14ac:dyDescent="0.4">
      <c r="B31" s="66"/>
      <c r="C31" s="87" t="s">
        <v>125</v>
      </c>
      <c r="D31" s="87"/>
      <c r="E31" s="87"/>
      <c r="F31" s="87"/>
      <c r="G31" s="87"/>
      <c r="H31" s="87"/>
      <c r="I31" s="87"/>
      <c r="J31" s="87"/>
      <c r="K31" s="87"/>
      <c r="L31" s="87"/>
      <c r="M31" s="88"/>
      <c r="N31" s="87"/>
      <c r="O31" s="87"/>
      <c r="P31" s="87"/>
      <c r="Q31" s="87"/>
      <c r="R31" s="87"/>
      <c r="S31" s="87"/>
      <c r="T31" s="87"/>
      <c r="U31" s="87" t="s">
        <v>68</v>
      </c>
      <c r="V31" s="87"/>
      <c r="W31" s="87"/>
      <c r="X31" s="87"/>
      <c r="Y31" s="87"/>
      <c r="Z31" s="87"/>
      <c r="AA31" s="89"/>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row>
    <row r="32" spans="1:56" ht="20.25" customHeight="1" x14ac:dyDescent="0.4">
      <c r="B32" s="66"/>
      <c r="C32" s="87"/>
      <c r="D32" s="162" t="s">
        <v>35</v>
      </c>
      <c r="E32" s="162"/>
      <c r="F32" s="162" t="s">
        <v>36</v>
      </c>
      <c r="G32" s="162"/>
      <c r="H32" s="162"/>
      <c r="I32" s="162"/>
      <c r="J32" s="87"/>
      <c r="K32" s="163" t="s">
        <v>39</v>
      </c>
      <c r="L32" s="163"/>
      <c r="M32" s="163"/>
      <c r="N32" s="163"/>
      <c r="O32" s="62"/>
      <c r="P32" s="62"/>
      <c r="Q32" s="86" t="s">
        <v>47</v>
      </c>
      <c r="R32" s="86"/>
      <c r="S32" s="87"/>
      <c r="T32" s="87"/>
      <c r="U32" s="157" t="s">
        <v>7</v>
      </c>
      <c r="V32" s="159"/>
      <c r="W32" s="157" t="s">
        <v>8</v>
      </c>
      <c r="X32" s="158"/>
      <c r="Y32" s="158"/>
      <c r="Z32" s="159"/>
      <c r="AA32" s="89"/>
      <c r="AB32" s="68"/>
      <c r="AC32" s="68"/>
      <c r="AD32" s="88" t="s">
        <v>45</v>
      </c>
      <c r="AE32" s="87"/>
      <c r="AF32" s="87"/>
      <c r="AG32" s="87"/>
      <c r="AH32" s="87"/>
      <c r="AI32" s="87"/>
      <c r="AJ32" s="91" t="s">
        <v>84</v>
      </c>
      <c r="AK32" s="160" t="s">
        <v>85</v>
      </c>
      <c r="AL32" s="161"/>
      <c r="AM32" s="92"/>
      <c r="AN32" s="91"/>
      <c r="AO32" s="87"/>
      <c r="AP32" s="87"/>
      <c r="AQ32" s="87"/>
      <c r="AR32" s="87"/>
      <c r="AS32" s="87"/>
      <c r="AT32" s="68"/>
      <c r="AU32" s="68"/>
      <c r="AV32" s="68"/>
      <c r="AW32" s="68"/>
      <c r="AX32" s="68"/>
      <c r="AY32" s="68"/>
      <c r="AZ32" s="68"/>
      <c r="BA32" s="68"/>
      <c r="BB32" s="68"/>
      <c r="BC32" s="68"/>
      <c r="BD32" s="68"/>
    </row>
    <row r="33" spans="1:58" ht="20.25" customHeight="1" x14ac:dyDescent="0.4">
      <c r="B33" s="66"/>
      <c r="C33" s="89"/>
      <c r="D33" s="156"/>
      <c r="E33" s="156"/>
      <c r="F33" s="156" t="s">
        <v>37</v>
      </c>
      <c r="G33" s="156"/>
      <c r="H33" s="156" t="s">
        <v>38</v>
      </c>
      <c r="I33" s="156"/>
      <c r="J33" s="87"/>
      <c r="K33" s="156" t="s">
        <v>37</v>
      </c>
      <c r="L33" s="156"/>
      <c r="M33" s="156" t="s">
        <v>38</v>
      </c>
      <c r="N33" s="156"/>
      <c r="O33" s="62"/>
      <c r="P33" s="62"/>
      <c r="Q33" s="86" t="s">
        <v>44</v>
      </c>
      <c r="R33" s="86"/>
      <c r="S33" s="87"/>
      <c r="T33" s="87"/>
      <c r="U33" s="157" t="s">
        <v>3</v>
      </c>
      <c r="V33" s="159"/>
      <c r="W33" s="157" t="s">
        <v>50</v>
      </c>
      <c r="X33" s="158"/>
      <c r="Y33" s="158"/>
      <c r="Z33" s="159"/>
      <c r="AA33" s="122"/>
      <c r="AB33" s="68"/>
      <c r="AC33" s="68"/>
      <c r="AD33" s="87" t="s">
        <v>40</v>
      </c>
      <c r="AE33" s="87"/>
      <c r="AF33" s="87"/>
      <c r="AG33" s="87"/>
      <c r="AH33" s="87"/>
      <c r="AI33" s="87" t="s">
        <v>41</v>
      </c>
      <c r="AJ33" s="87"/>
      <c r="AK33" s="87"/>
      <c r="AL33" s="87"/>
      <c r="AM33" s="88"/>
      <c r="AN33" s="87"/>
      <c r="AO33" s="87"/>
      <c r="AP33" s="87"/>
      <c r="AQ33" s="87"/>
      <c r="AR33" s="87"/>
      <c r="AS33" s="87"/>
      <c r="AT33" s="68"/>
      <c r="AU33" s="68"/>
      <c r="AV33" s="68"/>
      <c r="AW33" s="68"/>
      <c r="AX33" s="68"/>
      <c r="AY33" s="68"/>
      <c r="AZ33" s="68"/>
      <c r="BA33" s="68"/>
      <c r="BB33" s="68"/>
      <c r="BC33" s="68"/>
      <c r="BD33" s="68"/>
    </row>
    <row r="34" spans="1:58" ht="20.25" customHeight="1" x14ac:dyDescent="0.4">
      <c r="B34" s="66"/>
      <c r="C34" s="89"/>
      <c r="D34" s="134" t="s">
        <v>3</v>
      </c>
      <c r="E34" s="135"/>
      <c r="F34" s="137">
        <f>SUMIFS($AU$14:$AV$28,$C$14:$D$28,"介護支援専門員",$E$14:$F$28,"A")</f>
        <v>0</v>
      </c>
      <c r="G34" s="138"/>
      <c r="H34" s="139">
        <f>SUMIFS($AW$14:$AX$28,$C$14:$D$28,"介護支援専門員",$E$14:$F$28,"A")</f>
        <v>0</v>
      </c>
      <c r="I34" s="140"/>
      <c r="J34" s="96"/>
      <c r="K34" s="141">
        <v>0</v>
      </c>
      <c r="L34" s="142"/>
      <c r="M34" s="141">
        <v>0</v>
      </c>
      <c r="N34" s="142"/>
      <c r="O34" s="95"/>
      <c r="P34" s="95"/>
      <c r="Q34" s="141">
        <v>0</v>
      </c>
      <c r="R34" s="142"/>
      <c r="S34" s="87"/>
      <c r="T34" s="87"/>
      <c r="U34" s="134" t="s">
        <v>4</v>
      </c>
      <c r="V34" s="135"/>
      <c r="W34" s="134" t="s">
        <v>51</v>
      </c>
      <c r="X34" s="136"/>
      <c r="Y34" s="136"/>
      <c r="Z34" s="135"/>
      <c r="AA34" s="145"/>
      <c r="AB34" s="68"/>
      <c r="AC34" s="68"/>
      <c r="AD34" s="87" t="str">
        <f>IF($K$40="週","対象時間数（週平均）","対象時間数（当月合計）")</f>
        <v>対象時間数（当月合計）</v>
      </c>
      <c r="AE34" s="87"/>
      <c r="AF34" s="87"/>
      <c r="AG34" s="87"/>
      <c r="AH34" s="87"/>
      <c r="AI34" s="87" t="str">
        <f>IF($K$40="週","週に勤務すべき時間数","当月に勤務すべき時間数")</f>
        <v>当月に勤務すべき時間数</v>
      </c>
      <c r="AJ34" s="87"/>
      <c r="AK34" s="87"/>
      <c r="AL34" s="87"/>
      <c r="AM34" s="88"/>
      <c r="AN34" s="133" t="s">
        <v>42</v>
      </c>
      <c r="AO34" s="133"/>
      <c r="AP34" s="133"/>
      <c r="AQ34" s="133"/>
      <c r="AR34" s="87"/>
      <c r="AS34" s="87"/>
      <c r="AT34" s="68"/>
      <c r="AU34" s="68"/>
      <c r="AV34" s="68"/>
      <c r="AW34" s="68"/>
      <c r="AX34" s="68"/>
      <c r="AY34" s="68"/>
      <c r="AZ34" s="68"/>
      <c r="BA34" s="68"/>
      <c r="BB34" s="68"/>
      <c r="BC34" s="68"/>
      <c r="BD34" s="68"/>
    </row>
    <row r="35" spans="1:58" ht="20.25" customHeight="1" x14ac:dyDescent="0.4">
      <c r="B35" s="66"/>
      <c r="C35" s="87"/>
      <c r="D35" s="134" t="s">
        <v>4</v>
      </c>
      <c r="E35" s="135"/>
      <c r="F35" s="137">
        <f>SUMIFS($AU$14:$AV$28,$C$14:$D$28,"介護支援専門員",$E$14:$F$28,"B")</f>
        <v>0</v>
      </c>
      <c r="G35" s="138"/>
      <c r="H35" s="139">
        <f>SUMIFS($AW$14:$AX$28,$C$14:$D$28,"介護支援専門員",$E$14:$F$28,"B")</f>
        <v>0</v>
      </c>
      <c r="I35" s="140"/>
      <c r="J35" s="96"/>
      <c r="K35" s="141">
        <v>0</v>
      </c>
      <c r="L35" s="142"/>
      <c r="M35" s="141">
        <v>0</v>
      </c>
      <c r="N35" s="142"/>
      <c r="O35" s="95"/>
      <c r="P35" s="95"/>
      <c r="Q35" s="141">
        <v>0</v>
      </c>
      <c r="R35" s="142"/>
      <c r="S35" s="87"/>
      <c r="T35" s="87"/>
      <c r="U35" s="134" t="s">
        <v>5</v>
      </c>
      <c r="V35" s="135"/>
      <c r="W35" s="134" t="s">
        <v>52</v>
      </c>
      <c r="X35" s="136"/>
      <c r="Y35" s="136"/>
      <c r="Z35" s="135"/>
      <c r="AA35" s="145"/>
      <c r="AB35" s="68"/>
      <c r="AC35" s="68"/>
      <c r="AD35" s="153">
        <f>IF($K$40="週",AL29,AJ29)</f>
        <v>0</v>
      </c>
      <c r="AE35" s="154"/>
      <c r="AF35" s="154"/>
      <c r="AG35" s="155"/>
      <c r="AH35" s="132" t="s">
        <v>28</v>
      </c>
      <c r="AI35" s="134">
        <f>IF($K$40="週",$AV$5,$AZ$5)</f>
        <v>160</v>
      </c>
      <c r="AJ35" s="136"/>
      <c r="AK35" s="136"/>
      <c r="AL35" s="135"/>
      <c r="AM35" s="132" t="s">
        <v>29</v>
      </c>
      <c r="AN35" s="147">
        <f>ROUNDDOWN(AD35/AI35,1)</f>
        <v>0</v>
      </c>
      <c r="AO35" s="148"/>
      <c r="AP35" s="148"/>
      <c r="AQ35" s="149"/>
      <c r="AR35" s="87"/>
      <c r="AS35" s="87"/>
      <c r="AT35" s="68"/>
      <c r="AU35" s="68"/>
      <c r="AV35" s="68"/>
      <c r="AW35" s="68"/>
      <c r="AX35" s="68"/>
      <c r="AY35" s="68"/>
      <c r="AZ35" s="68"/>
      <c r="BA35" s="68"/>
      <c r="BB35" s="68"/>
      <c r="BC35" s="68"/>
      <c r="BD35" s="68"/>
    </row>
    <row r="36" spans="1:58" ht="20.25" customHeight="1" x14ac:dyDescent="0.4">
      <c r="B36" s="66"/>
      <c r="C36" s="87"/>
      <c r="D36" s="134" t="s">
        <v>5</v>
      </c>
      <c r="E36" s="135"/>
      <c r="F36" s="137">
        <f>SUMIFS($AU$14:$AV$28,$C$14:$D$28,"介護支援専門員",$E$14:$F$28,"C")</f>
        <v>0</v>
      </c>
      <c r="G36" s="138"/>
      <c r="H36" s="139">
        <f>SUMIFS($AW$14:$AX$28,$C$14:$D$28,"介護支援専門員",$E$14:$F$28,"C")</f>
        <v>0</v>
      </c>
      <c r="I36" s="140"/>
      <c r="J36" s="96"/>
      <c r="K36" s="141">
        <v>0</v>
      </c>
      <c r="L36" s="142"/>
      <c r="M36" s="143">
        <v>0</v>
      </c>
      <c r="N36" s="144"/>
      <c r="O36" s="95"/>
      <c r="P36" s="95"/>
      <c r="Q36" s="137" t="s">
        <v>30</v>
      </c>
      <c r="R36" s="138"/>
      <c r="S36" s="87"/>
      <c r="T36" s="87"/>
      <c r="U36" s="134" t="s">
        <v>6</v>
      </c>
      <c r="V36" s="135"/>
      <c r="W36" s="134" t="s">
        <v>67</v>
      </c>
      <c r="X36" s="136"/>
      <c r="Y36" s="136"/>
      <c r="Z36" s="135"/>
      <c r="AA36" s="121"/>
      <c r="AB36" s="68"/>
      <c r="AC36" s="68"/>
      <c r="AD36" s="87"/>
      <c r="AE36" s="87"/>
      <c r="AF36" s="87"/>
      <c r="AG36" s="87"/>
      <c r="AH36" s="87"/>
      <c r="AI36" s="87"/>
      <c r="AJ36" s="87"/>
      <c r="AK36" s="87"/>
      <c r="AL36" s="87"/>
      <c r="AM36" s="88"/>
      <c r="AN36" s="87" t="s">
        <v>69</v>
      </c>
      <c r="AO36" s="87"/>
      <c r="AP36" s="87"/>
      <c r="AQ36" s="87"/>
      <c r="AR36" s="87"/>
      <c r="AS36" s="87"/>
      <c r="AT36" s="68"/>
      <c r="AU36" s="68"/>
      <c r="AV36" s="68"/>
      <c r="AW36" s="68"/>
      <c r="AX36" s="68"/>
      <c r="AY36" s="68"/>
      <c r="AZ36" s="68"/>
      <c r="BA36" s="68"/>
      <c r="BB36" s="68"/>
      <c r="BC36" s="68"/>
      <c r="BD36" s="68"/>
    </row>
    <row r="37" spans="1:58" ht="20.25" customHeight="1" x14ac:dyDescent="0.4">
      <c r="B37" s="66"/>
      <c r="C37" s="87"/>
      <c r="D37" s="134" t="s">
        <v>6</v>
      </c>
      <c r="E37" s="135"/>
      <c r="F37" s="137">
        <f>SUMIFS($AU$14:$AV$28,$C$14:$D$28,"介護支援専門員",$E$14:$F$28,"D")</f>
        <v>0</v>
      </c>
      <c r="G37" s="138"/>
      <c r="H37" s="139">
        <f>SUMIFS($AW$14:$AX$28,$C$14:$D$28,"介護支援専門員",$E$14:$F$28,"D")</f>
        <v>0</v>
      </c>
      <c r="I37" s="140"/>
      <c r="J37" s="96"/>
      <c r="K37" s="141">
        <v>0</v>
      </c>
      <c r="L37" s="142"/>
      <c r="M37" s="143">
        <v>0</v>
      </c>
      <c r="N37" s="144"/>
      <c r="O37" s="95"/>
      <c r="P37" s="95"/>
      <c r="Q37" s="137" t="s">
        <v>30</v>
      </c>
      <c r="R37" s="138"/>
      <c r="S37" s="87"/>
      <c r="T37" s="87"/>
      <c r="U37" s="87"/>
      <c r="V37" s="145"/>
      <c r="W37" s="145"/>
      <c r="X37" s="146"/>
      <c r="Y37" s="146"/>
      <c r="Z37" s="126"/>
      <c r="AA37" s="126"/>
      <c r="AB37" s="68"/>
      <c r="AC37" s="68"/>
      <c r="AD37" s="87" t="s">
        <v>114</v>
      </c>
      <c r="AE37" s="87"/>
      <c r="AF37" s="87"/>
      <c r="AG37" s="87"/>
      <c r="AH37" s="87"/>
      <c r="AI37" s="87"/>
      <c r="AJ37" s="87"/>
      <c r="AK37" s="87"/>
      <c r="AL37" s="87"/>
      <c r="AM37" s="88"/>
      <c r="AN37" s="87"/>
      <c r="AO37" s="87"/>
      <c r="AP37" s="87"/>
      <c r="AQ37" s="87"/>
      <c r="AR37" s="87"/>
      <c r="AS37" s="87"/>
      <c r="AT37" s="68"/>
      <c r="AU37" s="68"/>
      <c r="AV37" s="68"/>
      <c r="AW37" s="68"/>
      <c r="AX37" s="68"/>
      <c r="AY37" s="68"/>
      <c r="AZ37" s="68"/>
      <c r="BA37" s="68"/>
      <c r="BB37" s="68"/>
      <c r="BC37" s="68"/>
      <c r="BD37" s="68"/>
    </row>
    <row r="38" spans="1:58" ht="20.25" customHeight="1" x14ac:dyDescent="0.4">
      <c r="B38" s="66"/>
      <c r="C38" s="87"/>
      <c r="D38" s="134" t="s">
        <v>27</v>
      </c>
      <c r="E38" s="135"/>
      <c r="F38" s="137">
        <f>SUM(F34:G37)</f>
        <v>0</v>
      </c>
      <c r="G38" s="138"/>
      <c r="H38" s="139">
        <f>SUM(H34:I37)</f>
        <v>0</v>
      </c>
      <c r="I38" s="140"/>
      <c r="J38" s="96"/>
      <c r="K38" s="137">
        <f>SUM(K34:L37)</f>
        <v>0</v>
      </c>
      <c r="L38" s="138"/>
      <c r="M38" s="137">
        <f>SUM(M34:N37)</f>
        <v>0</v>
      </c>
      <c r="N38" s="138"/>
      <c r="O38" s="95"/>
      <c r="P38" s="95"/>
      <c r="Q38" s="137">
        <f>SUM(Q34:R35)</f>
        <v>0</v>
      </c>
      <c r="R38" s="138"/>
      <c r="S38" s="87"/>
      <c r="T38" s="87"/>
      <c r="U38" s="87"/>
      <c r="V38" s="145"/>
      <c r="W38" s="145"/>
      <c r="X38" s="146"/>
      <c r="Y38" s="146"/>
      <c r="Z38" s="125"/>
      <c r="AA38" s="125"/>
      <c r="AB38" s="68"/>
      <c r="AC38" s="68"/>
      <c r="AD38" s="87" t="s">
        <v>47</v>
      </c>
      <c r="AE38" s="87"/>
      <c r="AF38" s="87"/>
      <c r="AG38" s="87"/>
      <c r="AH38" s="87"/>
      <c r="AI38" s="87"/>
      <c r="AJ38" s="87"/>
      <c r="AK38" s="87"/>
      <c r="AL38" s="87"/>
      <c r="AM38" s="88"/>
      <c r="AN38" s="132"/>
      <c r="AO38" s="132"/>
      <c r="AP38" s="132"/>
      <c r="AQ38" s="132"/>
      <c r="AR38" s="87"/>
      <c r="AS38" s="87"/>
      <c r="AT38" s="68"/>
      <c r="AU38" s="68"/>
      <c r="AV38" s="68"/>
      <c r="AW38" s="68"/>
      <c r="AX38" s="68"/>
      <c r="AY38" s="68"/>
      <c r="AZ38" s="68"/>
      <c r="BA38" s="68"/>
      <c r="BB38" s="68"/>
      <c r="BC38" s="68"/>
      <c r="BD38" s="68"/>
    </row>
    <row r="39" spans="1:58" ht="20.25" customHeight="1" x14ac:dyDescent="0.4">
      <c r="B39" s="66"/>
      <c r="C39" s="87"/>
      <c r="D39" s="87"/>
      <c r="E39" s="87"/>
      <c r="F39" s="87"/>
      <c r="G39" s="87"/>
      <c r="H39" s="87"/>
      <c r="I39" s="87"/>
      <c r="J39" s="87"/>
      <c r="K39" s="87"/>
      <c r="L39" s="87"/>
      <c r="M39" s="88"/>
      <c r="N39" s="87"/>
      <c r="O39" s="87"/>
      <c r="P39" s="87"/>
      <c r="Q39" s="87"/>
      <c r="R39" s="87"/>
      <c r="S39" s="87"/>
      <c r="T39" s="87"/>
      <c r="U39" s="87"/>
      <c r="V39" s="89"/>
      <c r="W39" s="89"/>
      <c r="X39" s="89"/>
      <c r="Y39" s="89"/>
      <c r="Z39" s="89"/>
      <c r="AA39" s="89"/>
      <c r="AB39" s="68"/>
      <c r="AC39" s="68"/>
      <c r="AD39" s="62" t="s">
        <v>43</v>
      </c>
      <c r="AE39" s="62"/>
      <c r="AF39" s="62"/>
      <c r="AG39" s="62"/>
      <c r="AH39" s="62"/>
      <c r="AI39" s="87" t="s">
        <v>46</v>
      </c>
      <c r="AJ39" s="62"/>
      <c r="AK39" s="62"/>
      <c r="AL39" s="62"/>
      <c r="AM39" s="62"/>
      <c r="AN39" s="133" t="s">
        <v>27</v>
      </c>
      <c r="AO39" s="133"/>
      <c r="AP39" s="133"/>
      <c r="AQ39" s="133"/>
      <c r="AR39" s="87"/>
      <c r="AS39" s="87"/>
      <c r="AT39" s="68"/>
      <c r="AU39" s="68"/>
      <c r="AV39" s="68"/>
      <c r="AW39" s="68"/>
      <c r="AX39" s="68"/>
      <c r="AY39" s="68"/>
      <c r="AZ39" s="68"/>
      <c r="BA39" s="68"/>
      <c r="BB39" s="68"/>
      <c r="BC39" s="68"/>
      <c r="BD39" s="68"/>
    </row>
    <row r="40" spans="1:58" ht="20.25" customHeight="1" x14ac:dyDescent="0.4">
      <c r="A40" s="66"/>
      <c r="B40" s="66"/>
      <c r="C40" s="87"/>
      <c r="D40" s="88"/>
      <c r="E40" s="87"/>
      <c r="F40" s="87"/>
      <c r="G40" s="87"/>
      <c r="H40" s="87"/>
      <c r="I40" s="87"/>
      <c r="J40" s="91"/>
      <c r="K40" s="240"/>
      <c r="L40" s="240"/>
      <c r="M40" s="92"/>
      <c r="N40" s="91"/>
      <c r="O40" s="87"/>
      <c r="P40" s="87"/>
      <c r="Q40" s="87"/>
      <c r="R40" s="87"/>
      <c r="S40" s="87"/>
      <c r="T40" s="87"/>
      <c r="U40" s="87"/>
      <c r="V40" s="90"/>
      <c r="W40" s="89"/>
      <c r="X40" s="89"/>
      <c r="Y40" s="89"/>
      <c r="Z40" s="89"/>
      <c r="AA40" s="89"/>
      <c r="AB40" s="68"/>
      <c r="AC40" s="68"/>
      <c r="AD40" s="134">
        <f>AP29</f>
        <v>0</v>
      </c>
      <c r="AE40" s="136"/>
      <c r="AF40" s="136"/>
      <c r="AG40" s="135"/>
      <c r="AH40" s="132" t="s">
        <v>76</v>
      </c>
      <c r="AI40" s="147">
        <f>AN35</f>
        <v>0</v>
      </c>
      <c r="AJ40" s="148"/>
      <c r="AK40" s="148"/>
      <c r="AL40" s="149"/>
      <c r="AM40" s="132" t="s">
        <v>29</v>
      </c>
      <c r="AN40" s="150">
        <f>ROUNDDOWN(AD40+AI40,1)</f>
        <v>0</v>
      </c>
      <c r="AO40" s="151"/>
      <c r="AP40" s="151"/>
      <c r="AQ40" s="152"/>
      <c r="AR40" s="87"/>
      <c r="AS40" s="87"/>
      <c r="AT40" s="68"/>
      <c r="AU40" s="68"/>
      <c r="AV40" s="68"/>
      <c r="AW40" s="68"/>
      <c r="AX40" s="68"/>
      <c r="AY40" s="68"/>
      <c r="AZ40" s="68"/>
      <c r="BA40" s="68"/>
      <c r="BB40" s="68"/>
      <c r="BC40" s="68"/>
      <c r="BD40" s="68"/>
    </row>
    <row r="41" spans="1:58" ht="20.25" customHeight="1" x14ac:dyDescent="0.4">
      <c r="A41" s="66"/>
      <c r="B41" s="66"/>
      <c r="C41" s="87"/>
      <c r="D41" s="87"/>
      <c r="E41" s="87"/>
      <c r="F41" s="87"/>
      <c r="G41" s="87"/>
      <c r="H41" s="87"/>
      <c r="I41" s="87"/>
      <c r="J41" s="87"/>
      <c r="K41" s="87"/>
      <c r="L41" s="87"/>
      <c r="M41" s="88"/>
      <c r="N41" s="87"/>
      <c r="O41" s="87"/>
      <c r="P41" s="87"/>
      <c r="Q41" s="87"/>
      <c r="R41" s="87"/>
      <c r="S41" s="87"/>
      <c r="T41" s="87"/>
      <c r="U41" s="87"/>
      <c r="V41" s="89"/>
      <c r="W41" s="89"/>
      <c r="X41" s="89"/>
      <c r="Y41" s="89"/>
      <c r="Z41" s="89"/>
      <c r="AA41" s="89"/>
      <c r="AB41" s="68"/>
      <c r="AC41" s="68"/>
      <c r="AD41" s="87"/>
      <c r="AE41" s="87"/>
      <c r="AF41" s="87"/>
      <c r="AG41" s="87"/>
      <c r="AH41" s="87"/>
      <c r="AI41" s="87"/>
      <c r="AJ41" s="87"/>
      <c r="AK41" s="87"/>
      <c r="AL41" s="87"/>
      <c r="AM41" s="87"/>
      <c r="AN41" s="87"/>
      <c r="AO41" s="88"/>
      <c r="AP41" s="87"/>
      <c r="AQ41" s="87"/>
      <c r="AR41" s="87"/>
      <c r="AS41" s="87"/>
      <c r="AT41" s="68"/>
      <c r="AU41" s="68"/>
      <c r="AV41" s="68"/>
      <c r="AW41" s="68"/>
      <c r="AX41" s="68"/>
      <c r="AY41" s="68"/>
      <c r="AZ41" s="68"/>
      <c r="BA41" s="68"/>
      <c r="BB41" s="68"/>
      <c r="BC41" s="68"/>
      <c r="BD41" s="68"/>
    </row>
    <row r="42" spans="1:58" ht="20.25" customHeight="1" x14ac:dyDescent="0.4">
      <c r="A42" s="66"/>
      <c r="B42" s="66"/>
      <c r="C42" s="87"/>
      <c r="D42" s="87"/>
      <c r="E42" s="87"/>
      <c r="F42" s="87"/>
      <c r="G42" s="87"/>
      <c r="H42" s="87"/>
      <c r="I42" s="87"/>
      <c r="J42" s="87"/>
      <c r="K42" s="87"/>
      <c r="L42" s="87"/>
      <c r="M42" s="88"/>
      <c r="N42" s="132"/>
      <c r="O42" s="132"/>
      <c r="P42" s="132"/>
      <c r="Q42" s="132"/>
      <c r="R42" s="87"/>
      <c r="S42" s="87"/>
      <c r="T42" s="87"/>
      <c r="U42" s="87"/>
      <c r="V42" s="89"/>
      <c r="W42" s="89"/>
      <c r="X42" s="89"/>
      <c r="Y42" s="89"/>
      <c r="Z42" s="89"/>
      <c r="AA42" s="89"/>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row>
    <row r="43" spans="1:58" ht="20.25" customHeight="1" x14ac:dyDescent="0.4">
      <c r="A43" s="66"/>
      <c r="B43" s="87"/>
      <c r="C43" s="87"/>
      <c r="D43" s="87"/>
      <c r="E43" s="87"/>
      <c r="F43" s="87"/>
      <c r="G43" s="87"/>
      <c r="H43" s="87"/>
      <c r="I43" s="87"/>
      <c r="J43" s="87"/>
      <c r="K43" s="87"/>
      <c r="L43" s="88"/>
      <c r="M43" s="132"/>
      <c r="N43" s="132"/>
      <c r="O43" s="132"/>
      <c r="P43" s="132"/>
      <c r="Q43" s="87"/>
      <c r="R43" s="87"/>
      <c r="S43" s="87"/>
      <c r="T43" s="87"/>
      <c r="U43" s="87"/>
      <c r="V43" s="93"/>
      <c r="W43" s="94"/>
      <c r="X43" s="94"/>
      <c r="Y43" s="87"/>
      <c r="Z43" s="87"/>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row>
    <row r="44" spans="1:58" ht="20.25" customHeight="1" x14ac:dyDescent="0.4">
      <c r="A44" s="66"/>
      <c r="B44" s="87"/>
      <c r="C44" s="87"/>
      <c r="D44" s="87"/>
      <c r="E44" s="87"/>
      <c r="F44" s="87"/>
      <c r="G44" s="87"/>
      <c r="H44" s="87"/>
      <c r="I44" s="87"/>
      <c r="J44" s="87"/>
      <c r="K44" s="87"/>
      <c r="L44" s="87"/>
      <c r="M44" s="162"/>
      <c r="N44" s="162"/>
      <c r="O44" s="162"/>
      <c r="P44" s="162"/>
      <c r="Q44" s="87"/>
      <c r="R44" s="87"/>
      <c r="S44" s="87"/>
      <c r="T44" s="87"/>
      <c r="U44" s="87"/>
      <c r="V44" s="93"/>
      <c r="W44" s="94"/>
      <c r="X44" s="94"/>
      <c r="Y44" s="87"/>
      <c r="Z44" s="87"/>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row>
    <row r="45" spans="1:58" ht="20.25" customHeight="1" x14ac:dyDescent="0.4">
      <c r="A45" s="66"/>
      <c r="B45" s="87"/>
      <c r="C45" s="162"/>
      <c r="D45" s="162"/>
      <c r="E45" s="162"/>
      <c r="F45" s="162"/>
      <c r="G45" s="132"/>
      <c r="H45" s="238"/>
      <c r="I45" s="238"/>
      <c r="J45" s="238"/>
      <c r="K45" s="238"/>
      <c r="L45" s="132"/>
      <c r="M45" s="239"/>
      <c r="N45" s="239"/>
      <c r="O45" s="239"/>
      <c r="P45" s="239"/>
      <c r="Q45" s="87"/>
      <c r="R45" s="87"/>
      <c r="S45" s="87"/>
      <c r="T45" s="87"/>
      <c r="U45" s="87"/>
      <c r="V45" s="93"/>
      <c r="W45" s="94"/>
      <c r="X45" s="94"/>
      <c r="Y45" s="87"/>
      <c r="Z45" s="87"/>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8" ht="20.25" customHeight="1" x14ac:dyDescent="0.4">
      <c r="A46" s="66"/>
      <c r="B46" s="87"/>
      <c r="C46" s="87"/>
      <c r="D46" s="87"/>
      <c r="E46" s="87"/>
      <c r="F46" s="87"/>
      <c r="G46" s="87"/>
      <c r="H46" s="87"/>
      <c r="I46" s="87"/>
      <c r="J46" s="87"/>
      <c r="K46" s="87"/>
      <c r="L46" s="87"/>
      <c r="M46" s="87"/>
      <c r="N46" s="88"/>
      <c r="O46" s="87"/>
      <c r="P46" s="87"/>
      <c r="Q46" s="87"/>
      <c r="R46" s="87"/>
      <c r="S46" s="87"/>
      <c r="T46" s="87"/>
      <c r="U46" s="87"/>
      <c r="V46" s="93"/>
      <c r="W46" s="94"/>
      <c r="X46" s="94"/>
      <c r="Y46" s="87"/>
      <c r="Z46" s="87"/>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8" ht="20.25" customHeight="1" x14ac:dyDescent="0.4">
      <c r="C47" s="2"/>
      <c r="D47" s="2"/>
      <c r="E47" s="1"/>
      <c r="F47" s="1"/>
      <c r="G47" s="1"/>
      <c r="H47" s="1"/>
      <c r="I47" s="1"/>
      <c r="J47" s="1"/>
      <c r="K47" s="1"/>
      <c r="L47" s="1"/>
      <c r="M47" s="1"/>
      <c r="N47" s="1"/>
      <c r="O47" s="1"/>
      <c r="P47" s="1"/>
      <c r="Q47" s="1"/>
      <c r="R47" s="1"/>
      <c r="S47" s="1"/>
      <c r="T47" s="2"/>
      <c r="U47" s="1"/>
      <c r="V47" s="1"/>
      <c r="W47" s="1"/>
      <c r="X47" s="1"/>
      <c r="Y47" s="1"/>
      <c r="Z47" s="1"/>
      <c r="AA47" s="1"/>
      <c r="AB47" s="1"/>
      <c r="AC47" s="1"/>
      <c r="AD47" s="1"/>
      <c r="AE47" s="1"/>
      <c r="AF47" s="1"/>
      <c r="AJ47" s="7"/>
      <c r="AK47" s="8"/>
      <c r="AL47" s="8"/>
      <c r="AM47" s="1"/>
      <c r="AN47" s="1"/>
      <c r="AO47" s="1"/>
      <c r="AP47" s="1"/>
      <c r="AQ47" s="1"/>
      <c r="AR47" s="1"/>
      <c r="AS47" s="1"/>
      <c r="AT47" s="1"/>
      <c r="AU47" s="1"/>
      <c r="AV47" s="1"/>
      <c r="AW47" s="1"/>
      <c r="AX47" s="1"/>
      <c r="AY47" s="1"/>
      <c r="AZ47" s="1"/>
      <c r="BA47" s="1"/>
      <c r="BB47" s="1"/>
      <c r="BC47" s="1"/>
      <c r="BD47" s="1"/>
      <c r="BE47" s="8"/>
    </row>
    <row r="48" spans="1:58" ht="20.25" customHeight="1" x14ac:dyDescent="0.4">
      <c r="A48" s="1"/>
      <c r="B48" s="1"/>
      <c r="C48" s="2"/>
      <c r="D48" s="2"/>
      <c r="E48" s="1"/>
      <c r="F48" s="1"/>
      <c r="G48" s="1"/>
      <c r="H48" s="1"/>
      <c r="I48" s="1"/>
      <c r="J48" s="1"/>
      <c r="K48" s="1"/>
      <c r="L48" s="1"/>
      <c r="M48" s="1"/>
      <c r="N48" s="1"/>
      <c r="O48" s="1"/>
      <c r="P48" s="1"/>
      <c r="Q48" s="1"/>
      <c r="R48" s="1"/>
      <c r="S48" s="1"/>
      <c r="T48" s="1"/>
      <c r="U48" s="2"/>
      <c r="V48" s="1"/>
      <c r="W48" s="1"/>
      <c r="X48" s="1"/>
      <c r="Y48" s="1"/>
      <c r="Z48" s="1"/>
      <c r="AA48" s="1"/>
      <c r="AB48" s="1"/>
      <c r="AC48" s="1"/>
      <c r="AD48" s="1"/>
      <c r="AE48" s="1"/>
      <c r="AF48" s="1"/>
      <c r="AG48" s="1"/>
      <c r="AK48" s="7"/>
      <c r="AL48" s="8"/>
      <c r="AM48" s="8"/>
      <c r="AN48" s="1"/>
      <c r="AO48" s="1"/>
      <c r="AP48" s="1"/>
      <c r="AQ48" s="1"/>
      <c r="AR48" s="1"/>
      <c r="AS48" s="1"/>
      <c r="AT48" s="1"/>
      <c r="AU48" s="1"/>
      <c r="AV48" s="1"/>
      <c r="AW48" s="1"/>
      <c r="AX48" s="1"/>
      <c r="AY48" s="1"/>
      <c r="AZ48" s="1"/>
      <c r="BA48" s="1"/>
      <c r="BB48" s="1"/>
      <c r="BC48" s="1"/>
      <c r="BD48" s="1"/>
      <c r="BE48" s="1"/>
      <c r="BF48" s="8"/>
    </row>
    <row r="49" spans="1:58" ht="20.25" customHeight="1" x14ac:dyDescent="0.4">
      <c r="A49" s="1"/>
      <c r="B49" s="1"/>
      <c r="C49" s="1"/>
      <c r="D49" s="2"/>
      <c r="E49" s="1"/>
      <c r="F49" s="1"/>
      <c r="G49" s="1"/>
      <c r="H49" s="1"/>
      <c r="I49" s="1"/>
      <c r="J49" s="1"/>
      <c r="K49" s="1"/>
      <c r="L49" s="1"/>
      <c r="M49" s="1"/>
      <c r="N49" s="1"/>
      <c r="O49" s="1"/>
      <c r="P49" s="1"/>
      <c r="Q49" s="1"/>
      <c r="R49" s="1"/>
      <c r="S49" s="1"/>
      <c r="T49" s="1"/>
      <c r="U49" s="2"/>
      <c r="V49" s="1"/>
      <c r="W49" s="1"/>
      <c r="X49" s="1"/>
      <c r="Y49" s="1"/>
      <c r="Z49" s="1"/>
      <c r="AA49" s="1"/>
      <c r="AB49" s="1"/>
      <c r="AC49" s="1"/>
      <c r="AD49" s="1"/>
      <c r="AE49" s="1"/>
      <c r="AF49" s="1"/>
      <c r="AG49" s="1"/>
      <c r="AK49" s="7"/>
      <c r="AL49" s="8"/>
      <c r="AM49" s="8"/>
      <c r="AN49" s="1"/>
      <c r="AO49" s="1"/>
      <c r="AP49" s="1"/>
      <c r="AQ49" s="1"/>
      <c r="AR49" s="1"/>
      <c r="AS49" s="1"/>
      <c r="AT49" s="1"/>
      <c r="AU49" s="1"/>
      <c r="AV49" s="1"/>
      <c r="AW49" s="1"/>
      <c r="AX49" s="1"/>
      <c r="AY49" s="1"/>
      <c r="AZ49" s="1"/>
      <c r="BA49" s="1"/>
      <c r="BB49" s="1"/>
      <c r="BC49" s="1"/>
      <c r="BD49" s="1"/>
      <c r="BE49" s="1"/>
      <c r="BF49" s="8"/>
    </row>
    <row r="50" spans="1:58" ht="20.25" customHeight="1" x14ac:dyDescent="0.4">
      <c r="A50" s="1"/>
      <c r="B50" s="1"/>
      <c r="C50" s="2"/>
      <c r="D50" s="2"/>
      <c r="E50" s="1"/>
      <c r="F50" s="1"/>
      <c r="G50" s="1"/>
      <c r="H50" s="1"/>
      <c r="I50" s="1"/>
      <c r="J50" s="1"/>
      <c r="K50" s="1"/>
      <c r="L50" s="1"/>
      <c r="M50" s="1"/>
      <c r="N50" s="1"/>
      <c r="O50" s="1"/>
      <c r="P50" s="1"/>
      <c r="Q50" s="1"/>
      <c r="R50" s="1"/>
      <c r="S50" s="1"/>
      <c r="T50" s="1"/>
      <c r="U50" s="2"/>
      <c r="V50" s="1"/>
      <c r="W50" s="1"/>
      <c r="X50" s="1"/>
      <c r="Y50" s="1"/>
      <c r="Z50" s="1"/>
      <c r="AA50" s="1"/>
      <c r="AB50" s="1"/>
      <c r="AC50" s="1"/>
      <c r="AD50" s="1"/>
      <c r="AE50" s="1"/>
      <c r="AF50" s="1"/>
      <c r="AG50" s="1"/>
      <c r="AK50" s="7"/>
      <c r="AL50" s="8"/>
      <c r="AM50" s="8"/>
      <c r="AN50" s="1"/>
      <c r="AO50" s="1"/>
      <c r="AP50" s="1"/>
      <c r="AQ50" s="1"/>
      <c r="AR50" s="1"/>
      <c r="AS50" s="1"/>
      <c r="AT50" s="1"/>
      <c r="AU50" s="1"/>
      <c r="AV50" s="1"/>
      <c r="AW50" s="1"/>
      <c r="AX50" s="1"/>
      <c r="AY50" s="1"/>
      <c r="AZ50" s="1"/>
      <c r="BA50" s="1"/>
      <c r="BB50" s="1"/>
      <c r="BC50" s="1"/>
      <c r="BD50" s="1"/>
      <c r="BE50" s="1"/>
      <c r="BF50" s="8"/>
    </row>
    <row r="51" spans="1:58" ht="20.25" customHeight="1" x14ac:dyDescent="0.4">
      <c r="C51" s="7"/>
      <c r="D51" s="7"/>
      <c r="E51" s="7"/>
      <c r="F51" s="7"/>
      <c r="G51" s="7"/>
      <c r="H51" s="7"/>
      <c r="I51" s="7"/>
      <c r="J51" s="7"/>
      <c r="K51" s="7"/>
      <c r="L51" s="7"/>
      <c r="M51" s="7"/>
      <c r="N51" s="7"/>
      <c r="O51" s="7"/>
      <c r="P51" s="7"/>
      <c r="Q51" s="7"/>
      <c r="R51" s="7"/>
      <c r="S51" s="7"/>
      <c r="T51" s="7"/>
      <c r="U51" s="8"/>
      <c r="V51" s="8"/>
      <c r="W51" s="7"/>
      <c r="X51" s="7"/>
      <c r="Y51" s="7"/>
      <c r="Z51" s="7"/>
      <c r="AA51" s="7"/>
      <c r="AB51" s="7"/>
      <c r="AC51" s="7"/>
      <c r="AD51" s="7"/>
      <c r="AE51" s="7"/>
      <c r="AF51" s="7"/>
      <c r="AG51" s="7"/>
      <c r="AH51" s="7"/>
      <c r="AI51" s="7"/>
      <c r="AJ51" s="7"/>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C52" s="7"/>
      <c r="D52" s="7"/>
      <c r="E52" s="7"/>
      <c r="F52" s="7"/>
      <c r="G52" s="7"/>
      <c r="H52" s="7"/>
      <c r="I52" s="7"/>
      <c r="J52" s="7"/>
      <c r="K52" s="7"/>
      <c r="L52" s="7"/>
      <c r="M52" s="7"/>
      <c r="N52" s="7"/>
      <c r="O52" s="7"/>
      <c r="P52" s="7"/>
      <c r="Q52" s="7"/>
      <c r="R52" s="7"/>
      <c r="S52" s="7"/>
      <c r="T52" s="7"/>
      <c r="U52" s="8"/>
      <c r="V52" s="8"/>
      <c r="W52" s="7"/>
      <c r="X52" s="7"/>
      <c r="Y52" s="7"/>
      <c r="Z52" s="7"/>
      <c r="AA52" s="7"/>
      <c r="AB52" s="7"/>
      <c r="AC52" s="7"/>
      <c r="AD52" s="7"/>
      <c r="AE52" s="7"/>
      <c r="AF52" s="7"/>
      <c r="AG52" s="7"/>
      <c r="AH52" s="7"/>
      <c r="AI52" s="7"/>
      <c r="AJ52" s="7"/>
      <c r="AK52" s="7"/>
      <c r="AL52" s="8"/>
      <c r="AM52" s="8"/>
      <c r="AN52" s="1"/>
      <c r="AO52" s="1"/>
      <c r="AP52" s="1"/>
      <c r="AQ52" s="1"/>
      <c r="AR52" s="1"/>
      <c r="AS52" s="1"/>
      <c r="AT52" s="1"/>
      <c r="AU52" s="1"/>
      <c r="AV52" s="1"/>
      <c r="AW52" s="1"/>
      <c r="AX52" s="1"/>
      <c r="AY52" s="1"/>
      <c r="AZ52" s="1"/>
      <c r="BA52" s="1"/>
      <c r="BB52" s="1"/>
      <c r="BC52" s="1"/>
      <c r="BD52" s="1"/>
      <c r="BE52" s="1"/>
      <c r="BF52" s="8"/>
    </row>
  </sheetData>
  <sheetProtection insertRows="0"/>
  <mergeCells count="146">
    <mergeCell ref="AK32:AL32"/>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U33:V33"/>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D32:E33"/>
    <mergeCell ref="F32:I32"/>
    <mergeCell ref="K32:N32"/>
    <mergeCell ref="U32:V32"/>
    <mergeCell ref="W32:Z32"/>
    <mergeCell ref="F33:G33"/>
    <mergeCell ref="H33:I33"/>
    <mergeCell ref="W33:Z33"/>
    <mergeCell ref="K33:L33"/>
    <mergeCell ref="M33:N33"/>
    <mergeCell ref="M44:P44"/>
    <mergeCell ref="C45:F45"/>
    <mergeCell ref="H45:K45"/>
    <mergeCell ref="M45:P45"/>
  </mergeCells>
  <phoneticPr fontId="1"/>
  <conditionalFormatting sqref="AU14:AX28">
    <cfRule type="expression" dxfId="4" priority="5">
      <formula>INDIRECT(ADDRESS(ROW(),COLUMN()))=TRUNC(INDIRECT(ADDRESS(ROW(),COLUMN())))</formula>
    </cfRule>
  </conditionalFormatting>
  <conditionalFormatting sqref="F38:R38 J34:R37">
    <cfRule type="expression" dxfId="3" priority="4">
      <formula>INDIRECT(ADDRESS(ROW(),COLUMN()))=TRUNC(INDIRECT(ADDRESS(ROW(),COLUMN())))</formula>
    </cfRule>
  </conditionalFormatting>
  <conditionalFormatting sqref="F34:I37">
    <cfRule type="expression" dxfId="1" priority="2">
      <formula>INDIRECT(ADDRESS(ROW(),COLUMN()))=TRUNC(INDIRECT(ADDRESS(ROW(),COLUMN())))</formula>
    </cfRule>
  </conditionalFormatting>
  <conditionalFormatting sqref="AD35:AG35">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K40:L40 AK32:AL32">
      <formula1>"週,暦月"</formula1>
    </dataValidation>
    <dataValidation type="list" allowBlank="1" showInputMessage="1" showErrorMessage="1" sqref="AZ3">
      <formula1>"４週,暦月"</formula1>
    </dataValidation>
    <dataValidation type="list" allowBlank="1" showInputMessage="1" sqref="C14:D28">
      <formula1>職種</formula1>
    </dataValidation>
    <dataValidation type="list" allowBlank="1" showInputMessage="1" showErrorMessage="1" sqref="AZ4:BC4">
      <formula1>"予定,実績,予定・実績"</formula1>
    </dataValidation>
    <dataValidation type="list" allowBlank="1" showInputMessage="1" sqref="E14:F28">
      <formula1>"A, B, C, D"</formula1>
    </dataValidation>
    <dataValidation allowBlank="1" showInputMessage="1" showErrorMessage="1" error="入力可能範囲　32～40" sqref="AZ6"/>
    <dataValidation type="list" errorStyle="warning" allowBlank="1" showInputMessage="1" error="リストにない場合のみ、入力してください。" sqref="G14:K28">
      <formula1>INDIRECT(C14)</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7"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113</v>
      </c>
      <c r="B2" s="12"/>
      <c r="C2" s="13"/>
    </row>
    <row r="3" spans="1:10" s="11" customFormat="1" ht="20.25" customHeight="1" x14ac:dyDescent="0.4">
      <c r="A3" s="13"/>
      <c r="B3" s="13"/>
      <c r="C3" s="13"/>
    </row>
    <row r="4" spans="1:10" s="11" customFormat="1" ht="20.25" customHeight="1" x14ac:dyDescent="0.4">
      <c r="A4" s="27"/>
      <c r="B4" s="13" t="s">
        <v>80</v>
      </c>
      <c r="C4" s="13"/>
      <c r="E4" s="235" t="s">
        <v>82</v>
      </c>
      <c r="F4" s="235"/>
      <c r="G4" s="235"/>
      <c r="H4" s="235"/>
      <c r="I4" s="235"/>
      <c r="J4" s="235"/>
    </row>
    <row r="5" spans="1:10" s="11" customFormat="1" ht="20.25" customHeight="1" x14ac:dyDescent="0.4">
      <c r="A5" s="28"/>
      <c r="B5" s="13" t="s">
        <v>81</v>
      </c>
      <c r="C5" s="13"/>
      <c r="E5" s="235"/>
      <c r="F5" s="235"/>
      <c r="G5" s="235"/>
      <c r="H5" s="235"/>
      <c r="I5" s="235"/>
      <c r="J5" s="235"/>
    </row>
    <row r="6" spans="1:10" s="11" customFormat="1" ht="20.25" customHeight="1" x14ac:dyDescent="0.4">
      <c r="A6" s="26" t="s">
        <v>78</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90</v>
      </c>
      <c r="B10" s="13"/>
      <c r="C10" s="13"/>
    </row>
    <row r="11" spans="1:10" s="11" customFormat="1" ht="20.25" customHeight="1" x14ac:dyDescent="0.4">
      <c r="A11" s="13"/>
      <c r="B11" s="13"/>
      <c r="C11" s="13"/>
    </row>
    <row r="12" spans="1:10" s="11" customFormat="1" ht="20.25" customHeight="1" x14ac:dyDescent="0.4">
      <c r="A12" s="127" t="s">
        <v>115</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28" t="s">
        <v>126</v>
      </c>
      <c r="B16" s="128"/>
      <c r="C16" s="128"/>
    </row>
    <row r="17" spans="1:3" s="11" customFormat="1" ht="20.25" customHeight="1" x14ac:dyDescent="0.4">
      <c r="A17" s="128"/>
      <c r="B17" s="128"/>
      <c r="C17" s="128"/>
    </row>
    <row r="18" spans="1:3" s="11" customFormat="1" ht="20.25" customHeight="1" x14ac:dyDescent="0.4">
      <c r="A18" s="127" t="s">
        <v>127</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105</v>
      </c>
    </row>
    <row r="24" spans="1:3" s="11" customFormat="1" ht="20.25" customHeight="1" x14ac:dyDescent="0.4">
      <c r="A24" s="13"/>
      <c r="B24" s="14">
        <v>3</v>
      </c>
      <c r="C24" s="15" t="s">
        <v>106</v>
      </c>
    </row>
    <row r="25" spans="1:3" s="11" customFormat="1" ht="20.25" customHeight="1" x14ac:dyDescent="0.4">
      <c r="A25" s="13"/>
      <c r="B25" s="13"/>
      <c r="C25" s="13"/>
    </row>
    <row r="26" spans="1:3" s="11" customFormat="1" ht="20.25" customHeight="1" x14ac:dyDescent="0.4">
      <c r="A26" s="13" t="s">
        <v>128</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67</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77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27" t="s">
        <v>129</v>
      </c>
      <c r="B40" s="13"/>
      <c r="C40" s="13"/>
    </row>
    <row r="41" spans="1:55" s="11" customFormat="1" ht="20.25" customHeight="1" x14ac:dyDescent="0.4">
      <c r="A41" s="13" t="s">
        <v>54</v>
      </c>
      <c r="B41" s="13"/>
      <c r="C41" s="13"/>
    </row>
    <row r="42" spans="1:55" s="11" customFormat="1" ht="20.25" customHeight="1" x14ac:dyDescent="0.4">
      <c r="A42" s="23" t="s">
        <v>91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130</v>
      </c>
      <c r="B44" s="13"/>
    </row>
    <row r="45" spans="1:55" s="11" customFormat="1" ht="20.25" customHeight="1" x14ac:dyDescent="0.4"/>
    <row r="46" spans="1:55" s="11" customFormat="1" ht="20.25" customHeight="1" x14ac:dyDescent="0.4">
      <c r="A46" s="13" t="s">
        <v>131</v>
      </c>
      <c r="B46" s="13"/>
      <c r="C46" s="13"/>
    </row>
    <row r="47" spans="1:55" s="11" customFormat="1" ht="20.25" customHeight="1" x14ac:dyDescent="0.4">
      <c r="A47" s="30" t="s">
        <v>92</v>
      </c>
      <c r="B47" s="13"/>
      <c r="C47" s="13"/>
    </row>
    <row r="48" spans="1:55" s="11" customFormat="1" ht="20.25" customHeight="1" x14ac:dyDescent="0.4"/>
    <row r="49" spans="1:55" s="11" customFormat="1" ht="20.25" customHeight="1" x14ac:dyDescent="0.4">
      <c r="A49" s="13" t="s">
        <v>132</v>
      </c>
      <c r="B49" s="13"/>
      <c r="C49" s="13"/>
    </row>
    <row r="50" spans="1:55" s="11" customFormat="1" ht="20.25" customHeight="1" x14ac:dyDescent="0.4">
      <c r="A50" s="13" t="s">
        <v>93</v>
      </c>
      <c r="B50" s="13"/>
      <c r="C50" s="13"/>
    </row>
    <row r="51" spans="1:55" s="11" customFormat="1" ht="20.25" customHeight="1" x14ac:dyDescent="0.4">
      <c r="A51" s="13"/>
      <c r="B51" s="13"/>
      <c r="C51" s="13"/>
    </row>
    <row r="52" spans="1:55" s="11" customFormat="1" ht="20.25" customHeight="1" x14ac:dyDescent="0.4">
      <c r="A52" s="13" t="s">
        <v>133</v>
      </c>
      <c r="B52" s="13"/>
      <c r="C52" s="13"/>
    </row>
    <row r="53" spans="1:55" s="11" customFormat="1" ht="20.25" customHeight="1" x14ac:dyDescent="0.4">
      <c r="A53" s="13"/>
      <c r="B53" s="13"/>
      <c r="C53" s="13"/>
    </row>
    <row r="54" spans="1:55" s="11" customFormat="1" ht="20.25" customHeight="1" x14ac:dyDescent="0.4">
      <c r="A54" s="11" t="s">
        <v>134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99</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135</v>
      </c>
      <c r="C58" s="25"/>
      <c r="D58" s="16"/>
      <c r="E58" s="16"/>
    </row>
    <row r="59" spans="1:55" s="11" customFormat="1" ht="20.25" customHeight="1" x14ac:dyDescent="0.4">
      <c r="A59" s="75" t="s">
        <v>95</v>
      </c>
      <c r="B59" s="25"/>
      <c r="C59" s="25"/>
      <c r="D59" s="13"/>
      <c r="E59" s="13"/>
    </row>
    <row r="60" spans="1:55" s="11" customFormat="1" ht="20.25" customHeight="1" x14ac:dyDescent="0.4">
      <c r="A60" s="74" t="s">
        <v>96</v>
      </c>
      <c r="B60" s="25"/>
      <c r="C60" s="25"/>
      <c r="D60" s="29"/>
      <c r="E60" s="29"/>
    </row>
    <row r="61" spans="1:55" s="11" customFormat="1" ht="20.25" customHeight="1" x14ac:dyDescent="0.4">
      <c r="A61" s="75" t="s">
        <v>97</v>
      </c>
      <c r="B61" s="25"/>
      <c r="C61" s="25"/>
      <c r="D61" s="29"/>
      <c r="E61" s="29"/>
    </row>
    <row r="62" spans="1:55" s="11" customFormat="1" ht="20.25" customHeight="1" x14ac:dyDescent="0.4">
      <c r="A62" s="74" t="s">
        <v>98</v>
      </c>
      <c r="B62" s="25"/>
      <c r="C62" s="25"/>
      <c r="D62" s="29"/>
      <c r="E62" s="29"/>
    </row>
    <row r="63" spans="1:55" s="11" customFormat="1" ht="20.25" customHeight="1" x14ac:dyDescent="0.4">
      <c r="A63" s="75" t="s">
        <v>136</v>
      </c>
      <c r="B63" s="25"/>
      <c r="C63" s="25"/>
      <c r="D63" s="29"/>
      <c r="E63" s="29"/>
    </row>
    <row r="64" spans="1:55" s="11" customFormat="1" ht="20.25" customHeight="1" x14ac:dyDescent="0.4">
      <c r="A64" s="75" t="s">
        <v>137</v>
      </c>
      <c r="B64" s="25"/>
      <c r="C64" s="25"/>
      <c r="D64" s="29"/>
      <c r="E64" s="29"/>
    </row>
    <row r="65" spans="1:5" s="11" customFormat="1" ht="20.25" customHeight="1" x14ac:dyDescent="0.4">
      <c r="A65" s="75" t="s">
        <v>138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97" customWidth="1"/>
    <col min="2" max="2" width="8.625" style="97" customWidth="1"/>
    <col min="3" max="11" width="40.625" style="97" customWidth="1"/>
    <col min="12" max="16384" width="9" style="97"/>
  </cols>
  <sheetData>
    <row r="1" spans="2:11" x14ac:dyDescent="0.4">
      <c r="B1" s="97" t="s">
        <v>72</v>
      </c>
    </row>
    <row r="3" spans="2:11" x14ac:dyDescent="0.4">
      <c r="B3" s="98" t="s">
        <v>73</v>
      </c>
      <c r="C3" s="98" t="s">
        <v>74</v>
      </c>
    </row>
    <row r="4" spans="2:11" x14ac:dyDescent="0.4">
      <c r="B4" s="98">
        <v>1</v>
      </c>
      <c r="C4" s="123" t="s">
        <v>103</v>
      </c>
    </row>
    <row r="5" spans="2:11" x14ac:dyDescent="0.4">
      <c r="B5" s="98">
        <v>2</v>
      </c>
      <c r="C5" s="123" t="s">
        <v>104</v>
      </c>
    </row>
    <row r="6" spans="2:11" x14ac:dyDescent="0.4">
      <c r="B6" s="98">
        <v>3</v>
      </c>
      <c r="C6" s="123"/>
    </row>
    <row r="7" spans="2:11" x14ac:dyDescent="0.4">
      <c r="B7" s="98">
        <v>4</v>
      </c>
      <c r="C7" s="123"/>
    </row>
    <row r="8" spans="2:11" x14ac:dyDescent="0.4">
      <c r="B8" s="98">
        <v>5</v>
      </c>
      <c r="C8" s="123"/>
    </row>
    <row r="9" spans="2:11" x14ac:dyDescent="0.4">
      <c r="B9" s="98">
        <v>6</v>
      </c>
      <c r="C9" s="123"/>
    </row>
    <row r="10" spans="2:11" x14ac:dyDescent="0.4">
      <c r="B10" s="98">
        <v>7</v>
      </c>
      <c r="C10" s="123"/>
    </row>
    <row r="11" spans="2:11" x14ac:dyDescent="0.4">
      <c r="B11" s="98">
        <v>8</v>
      </c>
      <c r="C11" s="123"/>
    </row>
    <row r="13" spans="2:11" x14ac:dyDescent="0.4">
      <c r="B13" s="97" t="s">
        <v>71</v>
      </c>
    </row>
    <row r="14" spans="2:11" ht="26.25" thickBot="1" x14ac:dyDescent="0.45"/>
    <row r="15" spans="2:11" ht="26.25" thickBot="1" x14ac:dyDescent="0.45">
      <c r="B15" s="124" t="s">
        <v>59</v>
      </c>
      <c r="C15" s="100" t="s">
        <v>2</v>
      </c>
      <c r="D15" s="101" t="s">
        <v>105</v>
      </c>
      <c r="E15" s="102" t="s">
        <v>106</v>
      </c>
      <c r="F15" s="103" t="s">
        <v>31</v>
      </c>
      <c r="G15" s="103" t="s">
        <v>31</v>
      </c>
      <c r="H15" s="103" t="s">
        <v>31</v>
      </c>
      <c r="I15" s="103" t="s">
        <v>87</v>
      </c>
      <c r="J15" s="103" t="s">
        <v>87</v>
      </c>
      <c r="K15" s="104" t="s">
        <v>87</v>
      </c>
    </row>
    <row r="16" spans="2:11" x14ac:dyDescent="0.4">
      <c r="B16" s="236" t="s">
        <v>60</v>
      </c>
      <c r="C16" s="105" t="s">
        <v>107</v>
      </c>
      <c r="D16" s="110" t="s">
        <v>107</v>
      </c>
      <c r="E16" s="110" t="s">
        <v>100</v>
      </c>
      <c r="F16" s="110"/>
      <c r="G16" s="110"/>
      <c r="H16" s="110"/>
      <c r="I16" s="106"/>
      <c r="J16" s="106"/>
      <c r="K16" s="107"/>
    </row>
    <row r="17" spans="2:11" x14ac:dyDescent="0.4">
      <c r="B17" s="236"/>
      <c r="C17" s="108" t="s">
        <v>66</v>
      </c>
      <c r="D17" s="110" t="s">
        <v>105</v>
      </c>
      <c r="E17" s="110" t="s">
        <v>105</v>
      </c>
      <c r="F17" s="110"/>
      <c r="G17" s="110"/>
      <c r="H17" s="110"/>
      <c r="I17" s="99"/>
      <c r="J17" s="99"/>
      <c r="K17" s="109"/>
    </row>
    <row r="18" spans="2:11" x14ac:dyDescent="0.4">
      <c r="B18" s="236"/>
      <c r="C18" s="108" t="s">
        <v>66</v>
      </c>
      <c r="D18" s="110" t="s">
        <v>31</v>
      </c>
      <c r="E18" s="110" t="s">
        <v>108</v>
      </c>
      <c r="F18" s="110"/>
      <c r="G18" s="110"/>
      <c r="H18" s="110"/>
      <c r="I18" s="99"/>
      <c r="J18" s="99"/>
      <c r="K18" s="109"/>
    </row>
    <row r="19" spans="2:11" x14ac:dyDescent="0.4">
      <c r="B19" s="236"/>
      <c r="C19" s="108" t="s">
        <v>31</v>
      </c>
      <c r="D19" s="110" t="s">
        <v>31</v>
      </c>
      <c r="E19" s="110" t="s">
        <v>109</v>
      </c>
      <c r="F19" s="110"/>
      <c r="G19" s="110"/>
      <c r="H19" s="110"/>
      <c r="I19" s="99"/>
      <c r="J19" s="99"/>
      <c r="K19" s="109"/>
    </row>
    <row r="20" spans="2:11" x14ac:dyDescent="0.4">
      <c r="B20" s="236"/>
      <c r="C20" s="108" t="s">
        <v>31</v>
      </c>
      <c r="D20" s="110" t="s">
        <v>31</v>
      </c>
      <c r="E20" s="110" t="s">
        <v>110</v>
      </c>
      <c r="F20" s="110"/>
      <c r="G20" s="110"/>
      <c r="H20" s="110"/>
      <c r="I20" s="99"/>
      <c r="J20" s="99"/>
      <c r="K20" s="109"/>
    </row>
    <row r="21" spans="2:11" x14ac:dyDescent="0.4">
      <c r="B21" s="236"/>
      <c r="C21" s="108" t="s">
        <v>31</v>
      </c>
      <c r="D21" s="110" t="s">
        <v>31</v>
      </c>
      <c r="E21" s="110" t="s">
        <v>31</v>
      </c>
      <c r="F21" s="110"/>
      <c r="G21" s="110"/>
      <c r="H21" s="110"/>
      <c r="I21" s="99"/>
      <c r="J21" s="99"/>
      <c r="K21" s="109"/>
    </row>
    <row r="22" spans="2:11" x14ac:dyDescent="0.4">
      <c r="B22" s="236"/>
      <c r="C22" s="108" t="s">
        <v>31</v>
      </c>
      <c r="D22" s="110" t="s">
        <v>31</v>
      </c>
      <c r="E22" s="110" t="s">
        <v>31</v>
      </c>
      <c r="F22" s="110"/>
      <c r="G22" s="110"/>
      <c r="H22" s="110"/>
      <c r="I22" s="99"/>
      <c r="J22" s="99"/>
      <c r="K22" s="109"/>
    </row>
    <row r="23" spans="2:11" x14ac:dyDescent="0.4">
      <c r="B23" s="236"/>
      <c r="C23" s="108" t="s">
        <v>31</v>
      </c>
      <c r="D23" s="110" t="s">
        <v>87</v>
      </c>
      <c r="E23" s="110" t="s">
        <v>31</v>
      </c>
      <c r="F23" s="110"/>
      <c r="G23" s="110"/>
      <c r="H23" s="110"/>
      <c r="I23" s="99"/>
      <c r="J23" s="99"/>
      <c r="K23" s="109"/>
    </row>
    <row r="24" spans="2:11" x14ac:dyDescent="0.4">
      <c r="B24" s="236"/>
      <c r="C24" s="108" t="s">
        <v>31</v>
      </c>
      <c r="D24" s="110" t="s">
        <v>87</v>
      </c>
      <c r="E24" s="110" t="s">
        <v>31</v>
      </c>
      <c r="F24" s="110"/>
      <c r="G24" s="110"/>
      <c r="H24" s="110"/>
      <c r="I24" s="99"/>
      <c r="J24" s="99"/>
      <c r="K24" s="109"/>
    </row>
    <row r="25" spans="2:11" x14ac:dyDescent="0.4">
      <c r="B25" s="236"/>
      <c r="C25" s="108" t="s">
        <v>31</v>
      </c>
      <c r="D25" s="111" t="s">
        <v>87</v>
      </c>
      <c r="E25" s="111" t="s">
        <v>31</v>
      </c>
      <c r="F25" s="111"/>
      <c r="G25" s="111"/>
      <c r="H25" s="111"/>
      <c r="I25" s="99"/>
      <c r="J25" s="99"/>
      <c r="K25" s="109"/>
    </row>
    <row r="26" spans="2:11" x14ac:dyDescent="0.4">
      <c r="B26" s="236"/>
      <c r="C26" s="108" t="s">
        <v>31</v>
      </c>
      <c r="D26" s="111" t="s">
        <v>87</v>
      </c>
      <c r="E26" s="111" t="s">
        <v>31</v>
      </c>
      <c r="F26" s="111"/>
      <c r="G26" s="111"/>
      <c r="H26" s="111"/>
      <c r="I26" s="99"/>
      <c r="J26" s="99"/>
      <c r="K26" s="109"/>
    </row>
    <row r="27" spans="2:11" x14ac:dyDescent="0.4">
      <c r="B27" s="236"/>
      <c r="C27" s="108" t="s">
        <v>31</v>
      </c>
      <c r="D27" s="111" t="s">
        <v>87</v>
      </c>
      <c r="E27" s="111" t="s">
        <v>31</v>
      </c>
      <c r="F27" s="111"/>
      <c r="G27" s="111"/>
      <c r="H27" s="111"/>
      <c r="I27" s="99"/>
      <c r="J27" s="99"/>
      <c r="K27" s="109"/>
    </row>
    <row r="28" spans="2:11" ht="26.25" thickBot="1" x14ac:dyDescent="0.45">
      <c r="B28" s="237"/>
      <c r="C28" s="112" t="s">
        <v>31</v>
      </c>
      <c r="D28" s="113" t="s">
        <v>87</v>
      </c>
      <c r="E28" s="113" t="s">
        <v>31</v>
      </c>
      <c r="F28" s="113"/>
      <c r="G28" s="113"/>
      <c r="H28" s="113"/>
      <c r="I28" s="113"/>
      <c r="J28" s="113"/>
      <c r="K28" s="114"/>
    </row>
    <row r="31" spans="2:11" x14ac:dyDescent="0.4">
      <c r="C31" s="97" t="s">
        <v>83</v>
      </c>
    </row>
    <row r="32" spans="2:11" x14ac:dyDescent="0.4">
      <c r="C32" s="97" t="s">
        <v>32</v>
      </c>
    </row>
    <row r="33" spans="3:3" x14ac:dyDescent="0.4">
      <c r="C33" s="97" t="s">
        <v>101</v>
      </c>
    </row>
    <row r="34" spans="3:3" x14ac:dyDescent="0.4">
      <c r="C34" s="97" t="s">
        <v>86</v>
      </c>
    </row>
    <row r="35" spans="3:3" x14ac:dyDescent="0.4">
      <c r="C35" s="97" t="s">
        <v>111</v>
      </c>
    </row>
    <row r="36" spans="3:3" x14ac:dyDescent="0.4">
      <c r="C36" s="97" t="s">
        <v>112</v>
      </c>
    </row>
    <row r="37" spans="3:3" x14ac:dyDescent="0.4">
      <c r="C37" s="97" t="s">
        <v>33</v>
      </c>
    </row>
    <row r="38" spans="3:3" x14ac:dyDescent="0.4">
      <c r="C38" s="97" t="s">
        <v>34</v>
      </c>
    </row>
    <row r="40" spans="3:3" x14ac:dyDescent="0.4">
      <c r="C40" s="97" t="s">
        <v>102</v>
      </c>
    </row>
    <row r="41" spans="3:3" x14ac:dyDescent="0.4">
      <c r="C41" s="97" t="s">
        <v>61</v>
      </c>
    </row>
    <row r="42" spans="3:3" x14ac:dyDescent="0.4">
      <c r="C42" s="97" t="s">
        <v>62</v>
      </c>
    </row>
    <row r="43" spans="3:3" x14ac:dyDescent="0.4">
      <c r="C43" s="97" t="s">
        <v>63</v>
      </c>
    </row>
    <row r="44" spans="3:3" x14ac:dyDescent="0.4">
      <c r="C44" s="97" t="s">
        <v>64</v>
      </c>
    </row>
    <row r="45" spans="3:3" x14ac:dyDescent="0.4">
      <c r="C45" s="97"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居宅介護支援（１枚版）</vt:lpstr>
      <vt:lpstr>記入方法</vt:lpstr>
      <vt:lpstr>プルダウン・リスト</vt:lpstr>
      <vt:lpstr>記入方法!Print_Area</vt:lpstr>
      <vt:lpstr>'居宅介護支援（１枚版）'!Print_Area</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0750</cp:lastModifiedBy>
  <cp:lastPrinted>2022-09-01T03:38:34Z</cp:lastPrinted>
  <dcterms:created xsi:type="dcterms:W3CDTF">2020-01-14T23:44:41Z</dcterms:created>
  <dcterms:modified xsi:type="dcterms:W3CDTF">2022-09-01T03:39:35Z</dcterms:modified>
</cp:coreProperties>
</file>