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淡路広域水道37\Desktop\"/>
    </mc:Choice>
  </mc:AlternateContent>
  <xr:revisionPtr revIDLastSave="0" documentId="13_ncr:1_{01ED6D4B-96BA-4B7A-95EF-937C5954A08A}" xr6:coauthVersionLast="43" xr6:coauthVersionMax="43" xr10:uidLastSave="{00000000-0000-0000-0000-000000000000}"/>
  <bookViews>
    <workbookView xWindow="10725" yWindow="1035" windowWidth="16725" windowHeight="11715" xr2:uid="{00000000-000D-0000-FFFF-FFFF00000000}"/>
  </bookViews>
  <sheets>
    <sheet name="Sheet1" sheetId="1" r:id="rId1"/>
  </sheets>
  <definedNames>
    <definedName name="_xlnm.Print_Area" localSheetId="0">Sheet1!$A$1:$O$58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8" i="1" l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37" i="1"/>
  <c r="D28" i="1"/>
  <c r="D29" i="1"/>
  <c r="D30" i="1"/>
  <c r="D31" i="1"/>
  <c r="D32" i="1"/>
  <c r="D33" i="1"/>
  <c r="D34" i="1"/>
  <c r="D35" i="1"/>
  <c r="D36" i="1"/>
  <c r="D27" i="1"/>
  <c r="D18" i="1"/>
  <c r="D19" i="1"/>
  <c r="D20" i="1"/>
  <c r="D21" i="1"/>
  <c r="D22" i="1"/>
  <c r="D23" i="1"/>
  <c r="D24" i="1"/>
  <c r="D25" i="1"/>
  <c r="D26" i="1"/>
  <c r="D16" i="1"/>
  <c r="D17" i="1"/>
  <c r="N56" i="1" l="1"/>
  <c r="M56" i="1"/>
  <c r="L56" i="1"/>
  <c r="N55" i="1"/>
  <c r="M55" i="1"/>
  <c r="L55" i="1"/>
  <c r="N54" i="1"/>
  <c r="M54" i="1"/>
  <c r="L54" i="1"/>
  <c r="N53" i="1"/>
  <c r="M53" i="1"/>
  <c r="L53" i="1"/>
  <c r="N52" i="1"/>
  <c r="M52" i="1"/>
  <c r="L52" i="1"/>
  <c r="N51" i="1"/>
  <c r="M51" i="1"/>
  <c r="L51" i="1"/>
  <c r="N50" i="1"/>
  <c r="M50" i="1"/>
  <c r="L50" i="1"/>
  <c r="N49" i="1"/>
  <c r="M49" i="1"/>
  <c r="L49" i="1"/>
  <c r="N48" i="1"/>
  <c r="M48" i="1"/>
  <c r="L48" i="1"/>
  <c r="N47" i="1"/>
  <c r="M47" i="1"/>
  <c r="L47" i="1"/>
  <c r="N46" i="1"/>
  <c r="M46" i="1"/>
  <c r="L46" i="1"/>
  <c r="N45" i="1"/>
  <c r="M45" i="1"/>
  <c r="L45" i="1"/>
  <c r="N44" i="1"/>
  <c r="M44" i="1"/>
  <c r="L44" i="1"/>
  <c r="N43" i="1"/>
  <c r="M43" i="1"/>
  <c r="L43" i="1"/>
  <c r="N42" i="1"/>
  <c r="M42" i="1"/>
  <c r="L42" i="1"/>
  <c r="N41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I56" i="1"/>
  <c r="H56" i="1"/>
  <c r="G56" i="1"/>
  <c r="I55" i="1"/>
  <c r="H55" i="1"/>
  <c r="G55" i="1"/>
  <c r="I54" i="1"/>
  <c r="H54" i="1"/>
  <c r="G54" i="1"/>
  <c r="I53" i="1"/>
  <c r="H53" i="1"/>
  <c r="G53" i="1"/>
  <c r="I52" i="1"/>
  <c r="H52" i="1"/>
  <c r="G52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6" i="1"/>
  <c r="H46" i="1"/>
  <c r="G46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40" i="1"/>
  <c r="H40" i="1"/>
  <c r="G40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C35" i="1"/>
  <c r="C34" i="1"/>
  <c r="C33" i="1"/>
  <c r="C32" i="1"/>
  <c r="C31" i="1"/>
  <c r="C30" i="1"/>
  <c r="C29" i="1"/>
  <c r="C28" i="1"/>
  <c r="B36" i="1"/>
  <c r="B35" i="1"/>
  <c r="B34" i="1"/>
  <c r="B33" i="1"/>
  <c r="B32" i="1"/>
  <c r="B31" i="1"/>
  <c r="B30" i="1"/>
  <c r="B29" i="1"/>
  <c r="B28" i="1"/>
  <c r="C27" i="1"/>
  <c r="B27" i="1"/>
  <c r="C26" i="1"/>
  <c r="C25" i="1"/>
  <c r="C24" i="1"/>
  <c r="C23" i="1"/>
  <c r="C22" i="1"/>
  <c r="C21" i="1"/>
  <c r="C20" i="1"/>
  <c r="C19" i="1"/>
  <c r="C18" i="1"/>
  <c r="C17" i="1"/>
  <c r="B26" i="1"/>
  <c r="B25" i="1"/>
  <c r="B24" i="1"/>
  <c r="B23" i="1"/>
  <c r="B22" i="1"/>
  <c r="B21" i="1"/>
  <c r="B20" i="1"/>
  <c r="B19" i="1"/>
  <c r="B18" i="1"/>
  <c r="B17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B16" i="1"/>
  <c r="B15" i="1"/>
  <c r="B14" i="1"/>
  <c r="B13" i="1"/>
  <c r="B12" i="1"/>
  <c r="B11" i="1"/>
  <c r="B10" i="1"/>
  <c r="B9" i="1"/>
  <c r="B8" i="1"/>
  <c r="B7" i="1"/>
  <c r="D6" i="1" l="1"/>
  <c r="C6" i="1"/>
  <c r="B6" i="1"/>
</calcChain>
</file>

<file path=xl/sharedStrings.xml><?xml version="1.0" encoding="utf-8"?>
<sst xmlns="http://schemas.openxmlformats.org/spreadsheetml/2006/main" count="22" uniqueCount="11">
  <si>
    <t>使用水量</t>
    <rPh sb="0" eb="2">
      <t>シヨウ</t>
    </rPh>
    <rPh sb="2" eb="4">
      <t>スイリョウ</t>
    </rPh>
    <phoneticPr fontId="2"/>
  </si>
  <si>
    <t>水道料金</t>
    <rPh sb="0" eb="2">
      <t>スイドウ</t>
    </rPh>
    <rPh sb="2" eb="4">
      <t>リョウキン</t>
    </rPh>
    <phoneticPr fontId="2"/>
  </si>
  <si>
    <t>13ミリ</t>
    <phoneticPr fontId="2"/>
  </si>
  <si>
    <t>20ミリ</t>
    <phoneticPr fontId="2"/>
  </si>
  <si>
    <t>下水道
使用料</t>
    <rPh sb="0" eb="3">
      <t>ゲスイドウ</t>
    </rPh>
    <rPh sb="4" eb="7">
      <t>シヨウリョウ</t>
    </rPh>
    <phoneticPr fontId="2"/>
  </si>
  <si>
    <t>（単位：円）</t>
    <rPh sb="1" eb="3">
      <t>タンイ</t>
    </rPh>
    <rPh sb="4" eb="5">
      <t>エン</t>
    </rPh>
    <phoneticPr fontId="2"/>
  </si>
  <si>
    <t>※下水道使用料は、水道水のみを排除した場合の参考です。（メーターの口径は料金に関係ありません。）</t>
    <rPh sb="1" eb="4">
      <t>ゲスイドウ</t>
    </rPh>
    <rPh sb="4" eb="7">
      <t>シヨウリョウ</t>
    </rPh>
    <rPh sb="9" eb="12">
      <t>スイドウスイ</t>
    </rPh>
    <rPh sb="15" eb="17">
      <t>ハイジョ</t>
    </rPh>
    <rPh sb="19" eb="21">
      <t>バアイ</t>
    </rPh>
    <rPh sb="22" eb="24">
      <t>サンコウ</t>
    </rPh>
    <rPh sb="33" eb="35">
      <t>コウケイ</t>
    </rPh>
    <rPh sb="36" eb="38">
      <t>リョウキン</t>
    </rPh>
    <rPh sb="39" eb="41">
      <t>カンケイ</t>
    </rPh>
    <phoneticPr fontId="2"/>
  </si>
  <si>
    <t>25ミリ</t>
  </si>
  <si>
    <t>25ミリ</t>
    <phoneticPr fontId="2"/>
  </si>
  <si>
    <t>上下水道料金早見表（メーター口径13～25ミリ、1ヶ月当たり、消費税を含んだ金額）</t>
    <rPh sb="0" eb="2">
      <t>ジョウゲ</t>
    </rPh>
    <rPh sb="2" eb="4">
      <t>スイドウ</t>
    </rPh>
    <rPh sb="4" eb="6">
      <t>リョウキン</t>
    </rPh>
    <rPh sb="6" eb="9">
      <t>ハヤミヒョウ</t>
    </rPh>
    <rPh sb="14" eb="16">
      <t>コウケイ</t>
    </rPh>
    <rPh sb="26" eb="27">
      <t>ゲツ</t>
    </rPh>
    <rPh sb="27" eb="28">
      <t>ア</t>
    </rPh>
    <rPh sb="31" eb="34">
      <t>ショウヒゼイ</t>
    </rPh>
    <rPh sb="35" eb="36">
      <t>フク</t>
    </rPh>
    <rPh sb="38" eb="40">
      <t>キンガク</t>
    </rPh>
    <phoneticPr fontId="2"/>
  </si>
  <si>
    <t>令和元年11月検針分より</t>
    <rPh sb="0" eb="1">
      <t>レイ</t>
    </rPh>
    <rPh sb="1" eb="2">
      <t>ワ</t>
    </rPh>
    <rPh sb="2" eb="4">
      <t>ガンネン</t>
    </rPh>
    <rPh sb="6" eb="7">
      <t>ガツ</t>
    </rPh>
    <rPh sb="7" eb="10">
      <t>ケンシンブン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</si>
</sst>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38" fontId="0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0" fillId="0" borderId="1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4" fillId="0" borderId="6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6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vertical="center"/>
    </xf>
    <xf numFmtId="38" fontId="0" fillId="2" borderId="0" xfId="1" applyFont="1" applyFill="1">
      <alignment vertical="center"/>
    </xf>
    <xf numFmtId="38" fontId="3" fillId="0" borderId="0" xfId="1" applyFont="1" applyAlignment="1">
      <alignment horizontal="right" vertical="center"/>
    </xf>
    <xf numFmtId="38" fontId="0" fillId="0" borderId="15" xfId="1" applyFont="1" applyBorder="1" applyAlignment="1">
      <alignment vertical="center"/>
    </xf>
    <xf numFmtId="38" fontId="0" fillId="2" borderId="16" xfId="1" applyFont="1" applyFill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38" fontId="7" fillId="2" borderId="11" xfId="1" applyFont="1" applyFill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3" fillId="0" borderId="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0" fillId="0" borderId="1" xfId="1" applyFont="1" applyFill="1" applyBorder="1" applyAlignment="1">
      <alignment vertical="center"/>
    </xf>
    <xf numFmtId="38" fontId="0" fillId="0" borderId="20" xfId="1" applyFont="1" applyBorder="1" applyAlignment="1">
      <alignment horizontal="center" vertical="center"/>
    </xf>
    <xf numFmtId="38" fontId="0" fillId="0" borderId="21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38" fontId="7" fillId="0" borderId="23" xfId="1" applyFont="1" applyBorder="1" applyAlignment="1">
      <alignment vertical="center"/>
    </xf>
    <xf numFmtId="38" fontId="0" fillId="0" borderId="6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view="pageBreakPreview" topLeftCell="A31" zoomScaleNormal="100" zoomScaleSheetLayoutView="100" workbookViewId="0">
      <selection activeCell="H40" sqref="H40"/>
    </sheetView>
  </sheetViews>
  <sheetFormatPr defaultRowHeight="17.100000000000001" customHeight="1" x14ac:dyDescent="0.15"/>
  <cols>
    <col min="1" max="4" width="8.625" style="1" customWidth="1"/>
    <col min="5" max="5" width="10.625" style="1" customWidth="1"/>
    <col min="6" max="9" width="8.625" style="1" customWidth="1"/>
    <col min="10" max="10" width="10.625" style="1" customWidth="1"/>
    <col min="11" max="14" width="8.625" style="1" customWidth="1"/>
    <col min="15" max="15" width="10.625" style="1" customWidth="1"/>
    <col min="16" max="16384" width="9" style="1"/>
  </cols>
  <sheetData>
    <row r="1" spans="1:16" ht="17.100000000000001" customHeight="1" x14ac:dyDescent="0.15">
      <c r="A1" s="26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3" spans="1:16" ht="17.100000000000001" customHeight="1" thickBot="1" x14ac:dyDescent="0.2">
      <c r="A3" s="1" t="s">
        <v>10</v>
      </c>
      <c r="O3" s="14" t="s">
        <v>5</v>
      </c>
    </row>
    <row r="4" spans="1:16" s="2" customFormat="1" ht="17.100000000000001" customHeight="1" x14ac:dyDescent="0.15">
      <c r="A4" s="22" t="s">
        <v>0</v>
      </c>
      <c r="B4" s="28" t="s">
        <v>1</v>
      </c>
      <c r="C4" s="29"/>
      <c r="D4" s="30"/>
      <c r="E4" s="24" t="s">
        <v>4</v>
      </c>
      <c r="F4" s="22" t="s">
        <v>0</v>
      </c>
      <c r="G4" s="28" t="s">
        <v>1</v>
      </c>
      <c r="H4" s="29"/>
      <c r="I4" s="30"/>
      <c r="J4" s="24" t="s">
        <v>4</v>
      </c>
      <c r="K4" s="22" t="s">
        <v>0</v>
      </c>
      <c r="L4" s="28" t="s">
        <v>1</v>
      </c>
      <c r="M4" s="29"/>
      <c r="N4" s="30"/>
      <c r="O4" s="24" t="s">
        <v>4</v>
      </c>
    </row>
    <row r="5" spans="1:16" s="2" customFormat="1" ht="17.100000000000001" customHeight="1" thickBot="1" x14ac:dyDescent="0.2">
      <c r="A5" s="23"/>
      <c r="B5" s="5" t="s">
        <v>2</v>
      </c>
      <c r="C5" s="5" t="s">
        <v>3</v>
      </c>
      <c r="D5" s="5" t="s">
        <v>8</v>
      </c>
      <c r="E5" s="25"/>
      <c r="F5" s="23"/>
      <c r="G5" s="5" t="s">
        <v>2</v>
      </c>
      <c r="H5" s="5" t="s">
        <v>3</v>
      </c>
      <c r="I5" s="5" t="s">
        <v>7</v>
      </c>
      <c r="J5" s="25"/>
      <c r="K5" s="23"/>
      <c r="L5" s="5" t="s">
        <v>2</v>
      </c>
      <c r="M5" s="5" t="s">
        <v>3</v>
      </c>
      <c r="N5" s="5" t="s">
        <v>7</v>
      </c>
      <c r="O5" s="25"/>
    </row>
    <row r="6" spans="1:16" ht="17.100000000000001" customHeight="1" x14ac:dyDescent="0.15">
      <c r="A6" s="32">
        <v>0</v>
      </c>
      <c r="B6" s="33">
        <f>ROUNDDOWN((1100+A6*100)*1.1,0)</f>
        <v>1210</v>
      </c>
      <c r="C6" s="33">
        <f>ROUNDDOWN((1300+A6*100)*1.1,0)</f>
        <v>1430</v>
      </c>
      <c r="D6" s="34">
        <f>ROUNDDOWN((4200+A6*100)*1.1,0)</f>
        <v>4620</v>
      </c>
      <c r="E6" s="35">
        <v>1562</v>
      </c>
      <c r="F6" s="9"/>
      <c r="G6" s="4"/>
      <c r="H6" s="4"/>
      <c r="I6" s="15"/>
      <c r="J6" s="10"/>
      <c r="K6" s="9"/>
      <c r="L6" s="4"/>
      <c r="M6" s="4"/>
      <c r="N6" s="15"/>
      <c r="O6" s="10"/>
    </row>
    <row r="7" spans="1:16" s="13" customFormat="1" ht="17.100000000000001" customHeight="1" x14ac:dyDescent="0.15">
      <c r="A7" s="11">
        <v>1</v>
      </c>
      <c r="B7" s="12">
        <f t="shared" ref="B7:B16" si="0">ROUNDDOWN((1100+A7*100)*1.1,0)</f>
        <v>1320</v>
      </c>
      <c r="C7" s="12">
        <f t="shared" ref="C7:C16" si="1">ROUNDDOWN((1300+A7*100)*1.1,0)</f>
        <v>1540</v>
      </c>
      <c r="D7" s="16">
        <f t="shared" ref="D7:D16" si="2">ROUNDDOWN((4200+A7*100)*1.1,0)</f>
        <v>4730</v>
      </c>
      <c r="E7" s="19">
        <v>1562</v>
      </c>
      <c r="F7" s="11">
        <v>51</v>
      </c>
      <c r="G7" s="12">
        <f>ROUNDDOWN((1100+(20-10)*100+(20-10)*200+(30-20)*280+(50-30)*350+(F7-50)*420)*1.1,0)</f>
        <v>15752</v>
      </c>
      <c r="H7" s="12">
        <f>ROUNDDOWN((1300+(20-10)*100+(20-10)*200+(30-20)*280+(50-30)*350+(F7-50)*420)*1.1,0)</f>
        <v>15972</v>
      </c>
      <c r="I7" s="16">
        <f>ROUNDDOWN((4200+(20-10)*100+(20-10)*200+(30-20)*280+(50-30)*350+(F7-50)*420)*1.1,0)</f>
        <v>19162</v>
      </c>
      <c r="J7" s="19">
        <v>9273</v>
      </c>
      <c r="K7" s="11">
        <v>101</v>
      </c>
      <c r="L7" s="12">
        <f>ROUNDDOWN((1100+(20-10)*100+(20-10)*200+(30-20)*280+(50-30)*350+(100-50)*420+(K7-100)*460)*1.1,0)</f>
        <v>38896</v>
      </c>
      <c r="M7" s="12">
        <f>ROUNDDOWN((1300+(20-10)*100+(20-10)*200+(30-20)*280+(50-30)*350+(100-50)*420+(K7-100)*460)*1.1,0)</f>
        <v>39116</v>
      </c>
      <c r="N7" s="16">
        <f>ROUNDDOWN((4200+(20-10)*100+(20-10)*200+(30-20)*280+(50-30)*350+(100-50)*420+(K7-100)*460)*1.1,0)</f>
        <v>42306</v>
      </c>
      <c r="O7" s="19">
        <v>20856</v>
      </c>
      <c r="P7" s="1"/>
    </row>
    <row r="8" spans="1:16" ht="17.100000000000001" customHeight="1" x14ac:dyDescent="0.15">
      <c r="A8" s="6">
        <v>2</v>
      </c>
      <c r="B8" s="3">
        <f t="shared" si="0"/>
        <v>1430</v>
      </c>
      <c r="C8" s="3">
        <f t="shared" si="1"/>
        <v>1650</v>
      </c>
      <c r="D8" s="17">
        <f t="shared" si="2"/>
        <v>4840</v>
      </c>
      <c r="E8" s="20">
        <v>1562</v>
      </c>
      <c r="F8" s="6">
        <v>52</v>
      </c>
      <c r="G8" s="3">
        <f t="shared" ref="G8:G56" si="3">ROUNDDOWN((1100+(20-10)*100+(20-10)*200+(30-20)*280+(50-30)*350+(F8-50)*420)*1.1,0)</f>
        <v>16214</v>
      </c>
      <c r="H8" s="3">
        <f t="shared" ref="H8:H56" si="4">ROUNDDOWN((1300+(20-10)*100+(20-10)*200+(30-20)*280+(50-30)*350+(F8-50)*420)*1.1,0)</f>
        <v>16434</v>
      </c>
      <c r="I8" s="17">
        <f t="shared" ref="I8:I56" si="5">ROUNDDOWN((4200+(20-10)*100+(20-10)*200+(30-20)*280+(50-30)*350+(F8-50)*420)*1.1,0)</f>
        <v>19624</v>
      </c>
      <c r="J8" s="20">
        <v>9504</v>
      </c>
      <c r="K8" s="6">
        <v>102</v>
      </c>
      <c r="L8" s="3">
        <f t="shared" ref="L8:L56" si="6">ROUNDDOWN((1100+(20-10)*100+(20-10)*200+(30-20)*280+(50-30)*350+(100-50)*420+(K8-100)*460)*1.1,0)</f>
        <v>39402</v>
      </c>
      <c r="M8" s="3">
        <f t="shared" ref="M8:M56" si="7">ROUNDDOWN((1300+(20-10)*100+(20-10)*200+(30-20)*280+(50-30)*350+(100-50)*420+(K8-100)*460)*1.1,0)</f>
        <v>39622</v>
      </c>
      <c r="N8" s="17">
        <f t="shared" ref="N8:N56" si="8">ROUNDDOWN((4200+(20-10)*100+(20-10)*200+(30-20)*280+(50-30)*350+(100-50)*420+(K8-100)*460)*1.1,0)</f>
        <v>42812</v>
      </c>
      <c r="O8" s="20">
        <v>21120</v>
      </c>
    </row>
    <row r="9" spans="1:16" s="13" customFormat="1" ht="17.100000000000001" customHeight="1" x14ac:dyDescent="0.15">
      <c r="A9" s="11">
        <v>3</v>
      </c>
      <c r="B9" s="12">
        <f t="shared" si="0"/>
        <v>1540</v>
      </c>
      <c r="C9" s="12">
        <f t="shared" si="1"/>
        <v>1760</v>
      </c>
      <c r="D9" s="16">
        <f t="shared" si="2"/>
        <v>4950</v>
      </c>
      <c r="E9" s="19">
        <v>1562</v>
      </c>
      <c r="F9" s="11">
        <v>53</v>
      </c>
      <c r="G9" s="12">
        <f t="shared" si="3"/>
        <v>16676</v>
      </c>
      <c r="H9" s="12">
        <f t="shared" si="4"/>
        <v>16896</v>
      </c>
      <c r="I9" s="16">
        <f t="shared" si="5"/>
        <v>20086</v>
      </c>
      <c r="J9" s="19">
        <v>9735</v>
      </c>
      <c r="K9" s="11">
        <v>103</v>
      </c>
      <c r="L9" s="12">
        <f t="shared" si="6"/>
        <v>39908</v>
      </c>
      <c r="M9" s="12">
        <f t="shared" si="7"/>
        <v>40128</v>
      </c>
      <c r="N9" s="16">
        <f t="shared" si="8"/>
        <v>43318</v>
      </c>
      <c r="O9" s="19">
        <v>21384</v>
      </c>
      <c r="P9" s="1"/>
    </row>
    <row r="10" spans="1:16" ht="17.100000000000001" customHeight="1" x14ac:dyDescent="0.15">
      <c r="A10" s="6">
        <v>4</v>
      </c>
      <c r="B10" s="3">
        <f t="shared" si="0"/>
        <v>1650</v>
      </c>
      <c r="C10" s="3">
        <f t="shared" si="1"/>
        <v>1870</v>
      </c>
      <c r="D10" s="17">
        <f t="shared" si="2"/>
        <v>5060</v>
      </c>
      <c r="E10" s="20">
        <v>1562</v>
      </c>
      <c r="F10" s="6">
        <v>54</v>
      </c>
      <c r="G10" s="3">
        <f t="shared" si="3"/>
        <v>17138</v>
      </c>
      <c r="H10" s="3">
        <f t="shared" si="4"/>
        <v>17358</v>
      </c>
      <c r="I10" s="17">
        <f t="shared" si="5"/>
        <v>20548</v>
      </c>
      <c r="J10" s="20">
        <v>9966</v>
      </c>
      <c r="K10" s="6">
        <v>104</v>
      </c>
      <c r="L10" s="3">
        <f t="shared" si="6"/>
        <v>40414</v>
      </c>
      <c r="M10" s="3">
        <f t="shared" si="7"/>
        <v>40634</v>
      </c>
      <c r="N10" s="17">
        <f t="shared" si="8"/>
        <v>43824</v>
      </c>
      <c r="O10" s="20">
        <v>21648</v>
      </c>
    </row>
    <row r="11" spans="1:16" s="13" customFormat="1" ht="17.100000000000001" customHeight="1" x14ac:dyDescent="0.15">
      <c r="A11" s="11">
        <v>5</v>
      </c>
      <c r="B11" s="12">
        <f t="shared" si="0"/>
        <v>1760</v>
      </c>
      <c r="C11" s="12">
        <f t="shared" si="1"/>
        <v>1980</v>
      </c>
      <c r="D11" s="16">
        <f t="shared" si="2"/>
        <v>5170</v>
      </c>
      <c r="E11" s="19">
        <v>1562</v>
      </c>
      <c r="F11" s="11">
        <v>55</v>
      </c>
      <c r="G11" s="12">
        <f t="shared" si="3"/>
        <v>17600</v>
      </c>
      <c r="H11" s="12">
        <f t="shared" si="4"/>
        <v>17820</v>
      </c>
      <c r="I11" s="16">
        <f t="shared" si="5"/>
        <v>21010</v>
      </c>
      <c r="J11" s="19">
        <v>10197</v>
      </c>
      <c r="K11" s="11">
        <v>105</v>
      </c>
      <c r="L11" s="12">
        <f t="shared" si="6"/>
        <v>40920</v>
      </c>
      <c r="M11" s="12">
        <f t="shared" si="7"/>
        <v>41140</v>
      </c>
      <c r="N11" s="16">
        <f t="shared" si="8"/>
        <v>44330</v>
      </c>
      <c r="O11" s="19">
        <v>21912</v>
      </c>
      <c r="P11" s="1"/>
    </row>
    <row r="12" spans="1:16" ht="17.100000000000001" customHeight="1" x14ac:dyDescent="0.15">
      <c r="A12" s="6">
        <v>6</v>
      </c>
      <c r="B12" s="3">
        <f t="shared" si="0"/>
        <v>1870</v>
      </c>
      <c r="C12" s="3">
        <f t="shared" si="1"/>
        <v>2090</v>
      </c>
      <c r="D12" s="17">
        <f t="shared" si="2"/>
        <v>5280</v>
      </c>
      <c r="E12" s="20">
        <v>1562</v>
      </c>
      <c r="F12" s="6">
        <v>56</v>
      </c>
      <c r="G12" s="3">
        <f t="shared" si="3"/>
        <v>18062</v>
      </c>
      <c r="H12" s="3">
        <f t="shared" si="4"/>
        <v>18282</v>
      </c>
      <c r="I12" s="17">
        <f t="shared" si="5"/>
        <v>21472</v>
      </c>
      <c r="J12" s="20">
        <v>10428</v>
      </c>
      <c r="K12" s="6">
        <v>106</v>
      </c>
      <c r="L12" s="3">
        <f t="shared" si="6"/>
        <v>41426</v>
      </c>
      <c r="M12" s="3">
        <f t="shared" si="7"/>
        <v>41646</v>
      </c>
      <c r="N12" s="17">
        <f t="shared" si="8"/>
        <v>44836</v>
      </c>
      <c r="O12" s="20">
        <v>22176</v>
      </c>
    </row>
    <row r="13" spans="1:16" s="13" customFormat="1" ht="17.100000000000001" customHeight="1" x14ac:dyDescent="0.15">
      <c r="A13" s="11">
        <v>7</v>
      </c>
      <c r="B13" s="12">
        <f t="shared" si="0"/>
        <v>1980</v>
      </c>
      <c r="C13" s="12">
        <f t="shared" si="1"/>
        <v>2200</v>
      </c>
      <c r="D13" s="16">
        <f t="shared" si="2"/>
        <v>5390</v>
      </c>
      <c r="E13" s="19">
        <v>1562</v>
      </c>
      <c r="F13" s="11">
        <v>57</v>
      </c>
      <c r="G13" s="12">
        <f t="shared" si="3"/>
        <v>18524</v>
      </c>
      <c r="H13" s="12">
        <f t="shared" si="4"/>
        <v>18744</v>
      </c>
      <c r="I13" s="16">
        <f t="shared" si="5"/>
        <v>21934</v>
      </c>
      <c r="J13" s="19">
        <v>10659</v>
      </c>
      <c r="K13" s="11">
        <v>107</v>
      </c>
      <c r="L13" s="12">
        <f t="shared" si="6"/>
        <v>41932</v>
      </c>
      <c r="M13" s="12">
        <f t="shared" si="7"/>
        <v>42152</v>
      </c>
      <c r="N13" s="16">
        <f t="shared" si="8"/>
        <v>45342</v>
      </c>
      <c r="O13" s="19">
        <v>22440</v>
      </c>
      <c r="P13" s="1"/>
    </row>
    <row r="14" spans="1:16" ht="17.100000000000001" customHeight="1" x14ac:dyDescent="0.15">
      <c r="A14" s="6">
        <v>8</v>
      </c>
      <c r="B14" s="3">
        <f t="shared" si="0"/>
        <v>2090</v>
      </c>
      <c r="C14" s="3">
        <f t="shared" si="1"/>
        <v>2310</v>
      </c>
      <c r="D14" s="17">
        <f t="shared" si="2"/>
        <v>5500</v>
      </c>
      <c r="E14" s="20">
        <v>1562</v>
      </c>
      <c r="F14" s="6">
        <v>58</v>
      </c>
      <c r="G14" s="3">
        <f t="shared" si="3"/>
        <v>18986</v>
      </c>
      <c r="H14" s="3">
        <f t="shared" si="4"/>
        <v>19206</v>
      </c>
      <c r="I14" s="17">
        <f t="shared" si="5"/>
        <v>22396</v>
      </c>
      <c r="J14" s="20">
        <v>10890</v>
      </c>
      <c r="K14" s="6">
        <v>108</v>
      </c>
      <c r="L14" s="3">
        <f t="shared" si="6"/>
        <v>42438</v>
      </c>
      <c r="M14" s="3">
        <f t="shared" si="7"/>
        <v>42658</v>
      </c>
      <c r="N14" s="17">
        <f t="shared" si="8"/>
        <v>45848</v>
      </c>
      <c r="O14" s="20">
        <v>22704</v>
      </c>
    </row>
    <row r="15" spans="1:16" s="13" customFormat="1" ht="17.100000000000001" customHeight="1" x14ac:dyDescent="0.15">
      <c r="A15" s="11">
        <v>9</v>
      </c>
      <c r="B15" s="12">
        <f t="shared" si="0"/>
        <v>2200</v>
      </c>
      <c r="C15" s="12">
        <f t="shared" si="1"/>
        <v>2420</v>
      </c>
      <c r="D15" s="16">
        <f t="shared" si="2"/>
        <v>5610</v>
      </c>
      <c r="E15" s="19">
        <v>1562</v>
      </c>
      <c r="F15" s="11">
        <v>59</v>
      </c>
      <c r="G15" s="12">
        <f t="shared" si="3"/>
        <v>19448</v>
      </c>
      <c r="H15" s="12">
        <f t="shared" si="4"/>
        <v>19668</v>
      </c>
      <c r="I15" s="16">
        <f t="shared" si="5"/>
        <v>22858</v>
      </c>
      <c r="J15" s="19">
        <v>11121</v>
      </c>
      <c r="K15" s="11">
        <v>109</v>
      </c>
      <c r="L15" s="12">
        <f t="shared" si="6"/>
        <v>42944</v>
      </c>
      <c r="M15" s="12">
        <f t="shared" si="7"/>
        <v>43164</v>
      </c>
      <c r="N15" s="16">
        <f t="shared" si="8"/>
        <v>46354</v>
      </c>
      <c r="O15" s="19">
        <v>22968</v>
      </c>
      <c r="P15" s="1"/>
    </row>
    <row r="16" spans="1:16" ht="17.100000000000001" customHeight="1" x14ac:dyDescent="0.15">
      <c r="A16" s="6">
        <v>10</v>
      </c>
      <c r="B16" s="3">
        <f t="shared" si="0"/>
        <v>2310</v>
      </c>
      <c r="C16" s="3">
        <f t="shared" si="1"/>
        <v>2530</v>
      </c>
      <c r="D16" s="17">
        <f>ROUNDDOWN((4200+A16*100)*1.1,0)</f>
        <v>5720</v>
      </c>
      <c r="E16" s="20">
        <v>1562</v>
      </c>
      <c r="F16" s="6">
        <v>60</v>
      </c>
      <c r="G16" s="3">
        <f t="shared" si="3"/>
        <v>19910</v>
      </c>
      <c r="H16" s="3">
        <f t="shared" si="4"/>
        <v>20130</v>
      </c>
      <c r="I16" s="17">
        <f t="shared" si="5"/>
        <v>23320</v>
      </c>
      <c r="J16" s="20">
        <v>11352</v>
      </c>
      <c r="K16" s="6">
        <v>110</v>
      </c>
      <c r="L16" s="3">
        <f t="shared" si="6"/>
        <v>43450</v>
      </c>
      <c r="M16" s="3">
        <f t="shared" si="7"/>
        <v>43670</v>
      </c>
      <c r="N16" s="17">
        <f t="shared" si="8"/>
        <v>46860</v>
      </c>
      <c r="O16" s="20">
        <v>23232</v>
      </c>
    </row>
    <row r="17" spans="1:16" s="13" customFormat="1" ht="17.100000000000001" customHeight="1" x14ac:dyDescent="0.15">
      <c r="A17" s="11">
        <v>11</v>
      </c>
      <c r="B17" s="12">
        <f>ROUNDDOWN((1100+(10-0)*100+(A17-10)*200)*1.1,0)</f>
        <v>2530</v>
      </c>
      <c r="C17" s="12">
        <f>ROUNDDOWN((1300+(10-0)*100+(A17-10)*200)*1.1,0)</f>
        <v>2750</v>
      </c>
      <c r="D17" s="12">
        <f>ROUNDDOWN((4200+(10-0)*100+(A17-10)*200)*1.1,0)</f>
        <v>5940</v>
      </c>
      <c r="E17" s="19">
        <v>1738</v>
      </c>
      <c r="F17" s="11">
        <v>61</v>
      </c>
      <c r="G17" s="12">
        <f t="shared" si="3"/>
        <v>20372</v>
      </c>
      <c r="H17" s="12">
        <f t="shared" si="4"/>
        <v>20592</v>
      </c>
      <c r="I17" s="16">
        <f t="shared" si="5"/>
        <v>23782</v>
      </c>
      <c r="J17" s="19">
        <v>11583</v>
      </c>
      <c r="K17" s="11">
        <v>111</v>
      </c>
      <c r="L17" s="12">
        <f t="shared" si="6"/>
        <v>43956</v>
      </c>
      <c r="M17" s="12">
        <f t="shared" si="7"/>
        <v>44176</v>
      </c>
      <c r="N17" s="16">
        <f t="shared" si="8"/>
        <v>47366</v>
      </c>
      <c r="O17" s="19">
        <v>23496</v>
      </c>
      <c r="P17" s="1"/>
    </row>
    <row r="18" spans="1:16" ht="17.100000000000001" customHeight="1" x14ac:dyDescent="0.15">
      <c r="A18" s="6">
        <v>12</v>
      </c>
      <c r="B18" s="3">
        <f t="shared" ref="B18:B26" si="9">ROUNDDOWN((1100+(10-0)*100+(A18-10)*200)*1.1,0)</f>
        <v>2750</v>
      </c>
      <c r="C18" s="3">
        <f t="shared" ref="C18:C26" si="10">ROUNDDOWN((1300+(10-0)*100+(A18-10)*200)*1.1,0)</f>
        <v>2970</v>
      </c>
      <c r="D18" s="31">
        <f t="shared" ref="D18:D26" si="11">ROUNDDOWN((4200+(10-0)*100+(A18-10)*200)*1.1,0)</f>
        <v>6160</v>
      </c>
      <c r="E18" s="20">
        <v>1914</v>
      </c>
      <c r="F18" s="6">
        <v>62</v>
      </c>
      <c r="G18" s="3">
        <f t="shared" si="3"/>
        <v>20834</v>
      </c>
      <c r="H18" s="3">
        <f t="shared" si="4"/>
        <v>21054</v>
      </c>
      <c r="I18" s="17">
        <f t="shared" si="5"/>
        <v>24244</v>
      </c>
      <c r="J18" s="20">
        <v>11814</v>
      </c>
      <c r="K18" s="6">
        <v>112</v>
      </c>
      <c r="L18" s="3">
        <f t="shared" si="6"/>
        <v>44462</v>
      </c>
      <c r="M18" s="3">
        <f t="shared" si="7"/>
        <v>44682</v>
      </c>
      <c r="N18" s="17">
        <f t="shared" si="8"/>
        <v>47872</v>
      </c>
      <c r="O18" s="20">
        <v>23760</v>
      </c>
    </row>
    <row r="19" spans="1:16" s="13" customFormat="1" ht="17.100000000000001" customHeight="1" x14ac:dyDescent="0.15">
      <c r="A19" s="11">
        <v>13</v>
      </c>
      <c r="B19" s="12">
        <f t="shared" si="9"/>
        <v>2970</v>
      </c>
      <c r="C19" s="12">
        <f t="shared" si="10"/>
        <v>3190</v>
      </c>
      <c r="D19" s="12">
        <f t="shared" si="11"/>
        <v>6380</v>
      </c>
      <c r="E19" s="19">
        <v>2090</v>
      </c>
      <c r="F19" s="11">
        <v>63</v>
      </c>
      <c r="G19" s="12">
        <f t="shared" si="3"/>
        <v>21296</v>
      </c>
      <c r="H19" s="12">
        <f t="shared" si="4"/>
        <v>21516</v>
      </c>
      <c r="I19" s="16">
        <f t="shared" si="5"/>
        <v>24706</v>
      </c>
      <c r="J19" s="19">
        <v>12045</v>
      </c>
      <c r="K19" s="11">
        <v>113</v>
      </c>
      <c r="L19" s="12">
        <f t="shared" si="6"/>
        <v>44968</v>
      </c>
      <c r="M19" s="12">
        <f t="shared" si="7"/>
        <v>45188</v>
      </c>
      <c r="N19" s="16">
        <f t="shared" si="8"/>
        <v>48378</v>
      </c>
      <c r="O19" s="19">
        <v>24024</v>
      </c>
      <c r="P19" s="1"/>
    </row>
    <row r="20" spans="1:16" ht="17.100000000000001" customHeight="1" x14ac:dyDescent="0.15">
      <c r="A20" s="6">
        <v>14</v>
      </c>
      <c r="B20" s="3">
        <f t="shared" si="9"/>
        <v>3190</v>
      </c>
      <c r="C20" s="3">
        <f t="shared" si="10"/>
        <v>3410</v>
      </c>
      <c r="D20" s="31">
        <f t="shared" si="11"/>
        <v>6600</v>
      </c>
      <c r="E20" s="20">
        <v>2266</v>
      </c>
      <c r="F20" s="6">
        <v>64</v>
      </c>
      <c r="G20" s="3">
        <f t="shared" si="3"/>
        <v>21758</v>
      </c>
      <c r="H20" s="3">
        <f t="shared" si="4"/>
        <v>21978</v>
      </c>
      <c r="I20" s="17">
        <f t="shared" si="5"/>
        <v>25168</v>
      </c>
      <c r="J20" s="20">
        <v>12276</v>
      </c>
      <c r="K20" s="6">
        <v>114</v>
      </c>
      <c r="L20" s="3">
        <f t="shared" si="6"/>
        <v>45474</v>
      </c>
      <c r="M20" s="3">
        <f t="shared" si="7"/>
        <v>45694</v>
      </c>
      <c r="N20" s="17">
        <f t="shared" si="8"/>
        <v>48884</v>
      </c>
      <c r="O20" s="20">
        <v>24288</v>
      </c>
    </row>
    <row r="21" spans="1:16" s="13" customFormat="1" ht="17.100000000000001" customHeight="1" x14ac:dyDescent="0.15">
      <c r="A21" s="11">
        <v>15</v>
      </c>
      <c r="B21" s="12">
        <f t="shared" si="9"/>
        <v>3410</v>
      </c>
      <c r="C21" s="12">
        <f t="shared" si="10"/>
        <v>3630</v>
      </c>
      <c r="D21" s="12">
        <f t="shared" si="11"/>
        <v>6820</v>
      </c>
      <c r="E21" s="19">
        <v>2442</v>
      </c>
      <c r="F21" s="11">
        <v>65</v>
      </c>
      <c r="G21" s="12">
        <f t="shared" si="3"/>
        <v>22220</v>
      </c>
      <c r="H21" s="12">
        <f t="shared" si="4"/>
        <v>22440</v>
      </c>
      <c r="I21" s="16">
        <f t="shared" si="5"/>
        <v>25630</v>
      </c>
      <c r="J21" s="19">
        <v>12507</v>
      </c>
      <c r="K21" s="11">
        <v>115</v>
      </c>
      <c r="L21" s="12">
        <f t="shared" si="6"/>
        <v>45980</v>
      </c>
      <c r="M21" s="12">
        <f t="shared" si="7"/>
        <v>46200</v>
      </c>
      <c r="N21" s="16">
        <f t="shared" si="8"/>
        <v>49390</v>
      </c>
      <c r="O21" s="19">
        <v>24552</v>
      </c>
      <c r="P21" s="1"/>
    </row>
    <row r="22" spans="1:16" ht="17.100000000000001" customHeight="1" x14ac:dyDescent="0.15">
      <c r="A22" s="6">
        <v>16</v>
      </c>
      <c r="B22" s="3">
        <f t="shared" si="9"/>
        <v>3630</v>
      </c>
      <c r="C22" s="3">
        <f t="shared" si="10"/>
        <v>3850</v>
      </c>
      <c r="D22" s="31">
        <f t="shared" si="11"/>
        <v>7040</v>
      </c>
      <c r="E22" s="20">
        <v>2618</v>
      </c>
      <c r="F22" s="6">
        <v>66</v>
      </c>
      <c r="G22" s="3">
        <f t="shared" si="3"/>
        <v>22682</v>
      </c>
      <c r="H22" s="3">
        <f t="shared" si="4"/>
        <v>22902</v>
      </c>
      <c r="I22" s="17">
        <f t="shared" si="5"/>
        <v>26092</v>
      </c>
      <c r="J22" s="20">
        <v>12738</v>
      </c>
      <c r="K22" s="6">
        <v>116</v>
      </c>
      <c r="L22" s="3">
        <f t="shared" si="6"/>
        <v>46486</v>
      </c>
      <c r="M22" s="3">
        <f t="shared" si="7"/>
        <v>46706</v>
      </c>
      <c r="N22" s="17">
        <f t="shared" si="8"/>
        <v>49896</v>
      </c>
      <c r="O22" s="20">
        <v>24816</v>
      </c>
    </row>
    <row r="23" spans="1:16" s="13" customFormat="1" ht="17.100000000000001" customHeight="1" x14ac:dyDescent="0.15">
      <c r="A23" s="11">
        <v>17</v>
      </c>
      <c r="B23" s="12">
        <f t="shared" si="9"/>
        <v>3850</v>
      </c>
      <c r="C23" s="12">
        <f t="shared" si="10"/>
        <v>4070</v>
      </c>
      <c r="D23" s="12">
        <f t="shared" si="11"/>
        <v>7260</v>
      </c>
      <c r="E23" s="19">
        <v>2794</v>
      </c>
      <c r="F23" s="11">
        <v>67</v>
      </c>
      <c r="G23" s="12">
        <f t="shared" si="3"/>
        <v>23144</v>
      </c>
      <c r="H23" s="12">
        <f t="shared" si="4"/>
        <v>23364</v>
      </c>
      <c r="I23" s="16">
        <f t="shared" si="5"/>
        <v>26554</v>
      </c>
      <c r="J23" s="19">
        <v>12969</v>
      </c>
      <c r="K23" s="11">
        <v>117</v>
      </c>
      <c r="L23" s="12">
        <f t="shared" si="6"/>
        <v>46992</v>
      </c>
      <c r="M23" s="12">
        <f t="shared" si="7"/>
        <v>47212</v>
      </c>
      <c r="N23" s="16">
        <f t="shared" si="8"/>
        <v>50402</v>
      </c>
      <c r="O23" s="19">
        <v>25080</v>
      </c>
      <c r="P23" s="1"/>
    </row>
    <row r="24" spans="1:16" ht="17.100000000000001" customHeight="1" x14ac:dyDescent="0.15">
      <c r="A24" s="6">
        <v>18</v>
      </c>
      <c r="B24" s="3">
        <f t="shared" si="9"/>
        <v>4070</v>
      </c>
      <c r="C24" s="3">
        <f t="shared" si="10"/>
        <v>4290</v>
      </c>
      <c r="D24" s="31">
        <f t="shared" si="11"/>
        <v>7480</v>
      </c>
      <c r="E24" s="20">
        <v>2970</v>
      </c>
      <c r="F24" s="6">
        <v>68</v>
      </c>
      <c r="G24" s="3">
        <f t="shared" si="3"/>
        <v>23606</v>
      </c>
      <c r="H24" s="3">
        <f t="shared" si="4"/>
        <v>23826</v>
      </c>
      <c r="I24" s="17">
        <f t="shared" si="5"/>
        <v>27016</v>
      </c>
      <c r="J24" s="20">
        <v>13200</v>
      </c>
      <c r="K24" s="6">
        <v>118</v>
      </c>
      <c r="L24" s="3">
        <f t="shared" si="6"/>
        <v>47498</v>
      </c>
      <c r="M24" s="3">
        <f t="shared" si="7"/>
        <v>47718</v>
      </c>
      <c r="N24" s="17">
        <f t="shared" si="8"/>
        <v>50908</v>
      </c>
      <c r="O24" s="20">
        <v>25344</v>
      </c>
    </row>
    <row r="25" spans="1:16" s="13" customFormat="1" ht="17.100000000000001" customHeight="1" x14ac:dyDescent="0.15">
      <c r="A25" s="11">
        <v>19</v>
      </c>
      <c r="B25" s="12">
        <f t="shared" si="9"/>
        <v>4290</v>
      </c>
      <c r="C25" s="12">
        <f t="shared" si="10"/>
        <v>4510</v>
      </c>
      <c r="D25" s="12">
        <f t="shared" si="11"/>
        <v>7700</v>
      </c>
      <c r="E25" s="19">
        <v>3146</v>
      </c>
      <c r="F25" s="11">
        <v>69</v>
      </c>
      <c r="G25" s="12">
        <f t="shared" si="3"/>
        <v>24068</v>
      </c>
      <c r="H25" s="12">
        <f t="shared" si="4"/>
        <v>24288</v>
      </c>
      <c r="I25" s="16">
        <f t="shared" si="5"/>
        <v>27478</v>
      </c>
      <c r="J25" s="19">
        <v>13431</v>
      </c>
      <c r="K25" s="11">
        <v>119</v>
      </c>
      <c r="L25" s="12">
        <f t="shared" si="6"/>
        <v>48004</v>
      </c>
      <c r="M25" s="12">
        <f t="shared" si="7"/>
        <v>48224</v>
      </c>
      <c r="N25" s="16">
        <f t="shared" si="8"/>
        <v>51414</v>
      </c>
      <c r="O25" s="19">
        <v>25608</v>
      </c>
      <c r="P25" s="1"/>
    </row>
    <row r="26" spans="1:16" ht="17.100000000000001" customHeight="1" x14ac:dyDescent="0.15">
      <c r="A26" s="6">
        <v>20</v>
      </c>
      <c r="B26" s="3">
        <f t="shared" si="9"/>
        <v>4510</v>
      </c>
      <c r="C26" s="3">
        <f t="shared" si="10"/>
        <v>4730</v>
      </c>
      <c r="D26" s="31">
        <f t="shared" si="11"/>
        <v>7920</v>
      </c>
      <c r="E26" s="20">
        <v>3322</v>
      </c>
      <c r="F26" s="6">
        <v>70</v>
      </c>
      <c r="G26" s="3">
        <f t="shared" si="3"/>
        <v>24530</v>
      </c>
      <c r="H26" s="3">
        <f t="shared" si="4"/>
        <v>24750</v>
      </c>
      <c r="I26" s="17">
        <f t="shared" si="5"/>
        <v>27940</v>
      </c>
      <c r="J26" s="20">
        <v>13662</v>
      </c>
      <c r="K26" s="6">
        <v>120</v>
      </c>
      <c r="L26" s="3">
        <f t="shared" si="6"/>
        <v>48510</v>
      </c>
      <c r="M26" s="3">
        <f t="shared" si="7"/>
        <v>48730</v>
      </c>
      <c r="N26" s="17">
        <f t="shared" si="8"/>
        <v>51920</v>
      </c>
      <c r="O26" s="20">
        <v>25872</v>
      </c>
    </row>
    <row r="27" spans="1:16" s="13" customFormat="1" ht="17.100000000000001" customHeight="1" x14ac:dyDescent="0.15">
      <c r="A27" s="11">
        <v>21</v>
      </c>
      <c r="B27" s="12">
        <f>ROUNDDOWN((1100+(20-10)*100+(20-10)*200+(A27-20)*280)*1.1,0)</f>
        <v>4818</v>
      </c>
      <c r="C27" s="12">
        <f>ROUNDDOWN((1300+(20-10)*100+(20-10)*200+(A27-20)*280)*1.1,0)</f>
        <v>5038</v>
      </c>
      <c r="D27" s="12">
        <f>ROUNDDOWN((4200+(20-10)*100+(20-10)*200+(A27-20)*280)*1.1,0)</f>
        <v>8228</v>
      </c>
      <c r="E27" s="19">
        <v>3498</v>
      </c>
      <c r="F27" s="11">
        <v>71</v>
      </c>
      <c r="G27" s="12">
        <f t="shared" si="3"/>
        <v>24992</v>
      </c>
      <c r="H27" s="12">
        <f t="shared" si="4"/>
        <v>25212</v>
      </c>
      <c r="I27" s="16">
        <f t="shared" si="5"/>
        <v>28402</v>
      </c>
      <c r="J27" s="19">
        <v>13893</v>
      </c>
      <c r="K27" s="11">
        <v>121</v>
      </c>
      <c r="L27" s="12">
        <f t="shared" si="6"/>
        <v>49016</v>
      </c>
      <c r="M27" s="12">
        <f t="shared" si="7"/>
        <v>49236</v>
      </c>
      <c r="N27" s="16">
        <f t="shared" si="8"/>
        <v>52426</v>
      </c>
      <c r="O27" s="19">
        <v>26136</v>
      </c>
      <c r="P27" s="1"/>
    </row>
    <row r="28" spans="1:16" ht="17.100000000000001" customHeight="1" x14ac:dyDescent="0.15">
      <c r="A28" s="6">
        <v>22</v>
      </c>
      <c r="B28" s="3">
        <f t="shared" ref="B28:B36" si="12">ROUNDDOWN((1100+(20-10)*100+(20-10)*200+(A28-20)*280)*1.1,0)</f>
        <v>5126</v>
      </c>
      <c r="C28" s="3">
        <f t="shared" ref="C28:C36" si="13">ROUNDDOWN((1300+(20-10)*100+(20-10)*200+(A28-20)*280)*1.1,0)</f>
        <v>5346</v>
      </c>
      <c r="D28" s="31">
        <f t="shared" ref="D28:D36" si="14">ROUNDDOWN((4200+(20-10)*100+(20-10)*200+(A28-20)*280)*1.1,0)</f>
        <v>8536</v>
      </c>
      <c r="E28" s="20">
        <v>3674</v>
      </c>
      <c r="F28" s="6">
        <v>72</v>
      </c>
      <c r="G28" s="3">
        <f t="shared" si="3"/>
        <v>25454</v>
      </c>
      <c r="H28" s="3">
        <f t="shared" si="4"/>
        <v>25674</v>
      </c>
      <c r="I28" s="17">
        <f t="shared" si="5"/>
        <v>28864</v>
      </c>
      <c r="J28" s="20">
        <v>14124</v>
      </c>
      <c r="K28" s="6">
        <v>122</v>
      </c>
      <c r="L28" s="3">
        <f t="shared" si="6"/>
        <v>49522</v>
      </c>
      <c r="M28" s="3">
        <f t="shared" si="7"/>
        <v>49742</v>
      </c>
      <c r="N28" s="17">
        <f t="shared" si="8"/>
        <v>52932</v>
      </c>
      <c r="O28" s="20">
        <v>26400</v>
      </c>
    </row>
    <row r="29" spans="1:16" s="13" customFormat="1" ht="17.100000000000001" customHeight="1" x14ac:dyDescent="0.15">
      <c r="A29" s="11">
        <v>23</v>
      </c>
      <c r="B29" s="12">
        <f t="shared" si="12"/>
        <v>5434</v>
      </c>
      <c r="C29" s="12">
        <f t="shared" si="13"/>
        <v>5654</v>
      </c>
      <c r="D29" s="12">
        <f t="shared" si="14"/>
        <v>8844</v>
      </c>
      <c r="E29" s="19">
        <v>3850</v>
      </c>
      <c r="F29" s="11">
        <v>73</v>
      </c>
      <c r="G29" s="12">
        <f t="shared" si="3"/>
        <v>25916</v>
      </c>
      <c r="H29" s="12">
        <f t="shared" si="4"/>
        <v>26136</v>
      </c>
      <c r="I29" s="16">
        <f t="shared" si="5"/>
        <v>29326</v>
      </c>
      <c r="J29" s="19">
        <v>14355</v>
      </c>
      <c r="K29" s="11">
        <v>123</v>
      </c>
      <c r="L29" s="12">
        <f t="shared" si="6"/>
        <v>50028</v>
      </c>
      <c r="M29" s="12">
        <f t="shared" si="7"/>
        <v>50248</v>
      </c>
      <c r="N29" s="16">
        <f t="shared" si="8"/>
        <v>53438</v>
      </c>
      <c r="O29" s="19">
        <v>26664</v>
      </c>
      <c r="P29" s="1"/>
    </row>
    <row r="30" spans="1:16" ht="17.100000000000001" customHeight="1" x14ac:dyDescent="0.15">
      <c r="A30" s="6">
        <v>24</v>
      </c>
      <c r="B30" s="3">
        <f t="shared" si="12"/>
        <v>5742</v>
      </c>
      <c r="C30" s="3">
        <f t="shared" si="13"/>
        <v>5962</v>
      </c>
      <c r="D30" s="31">
        <f t="shared" si="14"/>
        <v>9152</v>
      </c>
      <c r="E30" s="20">
        <v>4026</v>
      </c>
      <c r="F30" s="6">
        <v>74</v>
      </c>
      <c r="G30" s="3">
        <f t="shared" si="3"/>
        <v>26378</v>
      </c>
      <c r="H30" s="3">
        <f t="shared" si="4"/>
        <v>26598</v>
      </c>
      <c r="I30" s="17">
        <f t="shared" si="5"/>
        <v>29788</v>
      </c>
      <c r="J30" s="20">
        <v>14586</v>
      </c>
      <c r="K30" s="6">
        <v>124</v>
      </c>
      <c r="L30" s="3">
        <f t="shared" si="6"/>
        <v>50534</v>
      </c>
      <c r="M30" s="3">
        <f t="shared" si="7"/>
        <v>50754</v>
      </c>
      <c r="N30" s="17">
        <f t="shared" si="8"/>
        <v>53944</v>
      </c>
      <c r="O30" s="20">
        <v>26928</v>
      </c>
    </row>
    <row r="31" spans="1:16" s="13" customFormat="1" ht="17.100000000000001" customHeight="1" x14ac:dyDescent="0.15">
      <c r="A31" s="11">
        <v>25</v>
      </c>
      <c r="B31" s="12">
        <f t="shared" si="12"/>
        <v>6050</v>
      </c>
      <c r="C31" s="12">
        <f t="shared" si="13"/>
        <v>6270</v>
      </c>
      <c r="D31" s="12">
        <f t="shared" si="14"/>
        <v>9460</v>
      </c>
      <c r="E31" s="19">
        <v>4202</v>
      </c>
      <c r="F31" s="11">
        <v>75</v>
      </c>
      <c r="G31" s="12">
        <f t="shared" si="3"/>
        <v>26840</v>
      </c>
      <c r="H31" s="12">
        <f t="shared" si="4"/>
        <v>27060</v>
      </c>
      <c r="I31" s="16">
        <f t="shared" si="5"/>
        <v>30250</v>
      </c>
      <c r="J31" s="19">
        <v>14817</v>
      </c>
      <c r="K31" s="11">
        <v>125</v>
      </c>
      <c r="L31" s="12">
        <f t="shared" si="6"/>
        <v>51040</v>
      </c>
      <c r="M31" s="12">
        <f t="shared" si="7"/>
        <v>51260</v>
      </c>
      <c r="N31" s="16">
        <f t="shared" si="8"/>
        <v>54450</v>
      </c>
      <c r="O31" s="19">
        <v>27192</v>
      </c>
      <c r="P31" s="1"/>
    </row>
    <row r="32" spans="1:16" ht="17.100000000000001" customHeight="1" x14ac:dyDescent="0.15">
      <c r="A32" s="6">
        <v>26</v>
      </c>
      <c r="B32" s="3">
        <f t="shared" si="12"/>
        <v>6358</v>
      </c>
      <c r="C32" s="3">
        <f t="shared" si="13"/>
        <v>6578</v>
      </c>
      <c r="D32" s="31">
        <f t="shared" si="14"/>
        <v>9768</v>
      </c>
      <c r="E32" s="20">
        <v>4378</v>
      </c>
      <c r="F32" s="6">
        <v>76</v>
      </c>
      <c r="G32" s="3">
        <f t="shared" si="3"/>
        <v>27302</v>
      </c>
      <c r="H32" s="3">
        <f t="shared" si="4"/>
        <v>27522</v>
      </c>
      <c r="I32" s="17">
        <f t="shared" si="5"/>
        <v>30712</v>
      </c>
      <c r="J32" s="20">
        <v>15048</v>
      </c>
      <c r="K32" s="6">
        <v>126</v>
      </c>
      <c r="L32" s="3">
        <f t="shared" si="6"/>
        <v>51546</v>
      </c>
      <c r="M32" s="3">
        <f t="shared" si="7"/>
        <v>51766</v>
      </c>
      <c r="N32" s="17">
        <f t="shared" si="8"/>
        <v>54956</v>
      </c>
      <c r="O32" s="20">
        <v>27456</v>
      </c>
    </row>
    <row r="33" spans="1:16" s="13" customFormat="1" ht="17.100000000000001" customHeight="1" x14ac:dyDescent="0.15">
      <c r="A33" s="11">
        <v>27</v>
      </c>
      <c r="B33" s="12">
        <f t="shared" si="12"/>
        <v>6666</v>
      </c>
      <c r="C33" s="12">
        <f t="shared" si="13"/>
        <v>6886</v>
      </c>
      <c r="D33" s="12">
        <f t="shared" si="14"/>
        <v>10076</v>
      </c>
      <c r="E33" s="19">
        <v>4554</v>
      </c>
      <c r="F33" s="11">
        <v>77</v>
      </c>
      <c r="G33" s="12">
        <f t="shared" si="3"/>
        <v>27764</v>
      </c>
      <c r="H33" s="12">
        <f t="shared" si="4"/>
        <v>27984</v>
      </c>
      <c r="I33" s="16">
        <f t="shared" si="5"/>
        <v>31174</v>
      </c>
      <c r="J33" s="19">
        <v>15279</v>
      </c>
      <c r="K33" s="11">
        <v>127</v>
      </c>
      <c r="L33" s="12">
        <f t="shared" si="6"/>
        <v>52052</v>
      </c>
      <c r="M33" s="12">
        <f t="shared" si="7"/>
        <v>52272</v>
      </c>
      <c r="N33" s="16">
        <f t="shared" si="8"/>
        <v>55462</v>
      </c>
      <c r="O33" s="19">
        <v>27720</v>
      </c>
      <c r="P33" s="1"/>
    </row>
    <row r="34" spans="1:16" ht="17.100000000000001" customHeight="1" x14ac:dyDescent="0.15">
      <c r="A34" s="6">
        <v>28</v>
      </c>
      <c r="B34" s="3">
        <f t="shared" si="12"/>
        <v>6974</v>
      </c>
      <c r="C34" s="3">
        <f t="shared" si="13"/>
        <v>7194</v>
      </c>
      <c r="D34" s="31">
        <f t="shared" si="14"/>
        <v>10384</v>
      </c>
      <c r="E34" s="20">
        <v>4730</v>
      </c>
      <c r="F34" s="6">
        <v>78</v>
      </c>
      <c r="G34" s="3">
        <f t="shared" si="3"/>
        <v>28226</v>
      </c>
      <c r="H34" s="3">
        <f t="shared" si="4"/>
        <v>28446</v>
      </c>
      <c r="I34" s="17">
        <f t="shared" si="5"/>
        <v>31636</v>
      </c>
      <c r="J34" s="20">
        <v>15510</v>
      </c>
      <c r="K34" s="6">
        <v>128</v>
      </c>
      <c r="L34" s="3">
        <f t="shared" si="6"/>
        <v>52558</v>
      </c>
      <c r="M34" s="3">
        <f t="shared" si="7"/>
        <v>52778</v>
      </c>
      <c r="N34" s="17">
        <f t="shared" si="8"/>
        <v>55968</v>
      </c>
      <c r="O34" s="20">
        <v>27984</v>
      </c>
    </row>
    <row r="35" spans="1:16" s="13" customFormat="1" ht="17.100000000000001" customHeight="1" x14ac:dyDescent="0.15">
      <c r="A35" s="11">
        <v>29</v>
      </c>
      <c r="B35" s="12">
        <f t="shared" si="12"/>
        <v>7282</v>
      </c>
      <c r="C35" s="12">
        <f t="shared" si="13"/>
        <v>7502</v>
      </c>
      <c r="D35" s="12">
        <f t="shared" si="14"/>
        <v>10692</v>
      </c>
      <c r="E35" s="19">
        <v>4906</v>
      </c>
      <c r="F35" s="11">
        <v>79</v>
      </c>
      <c r="G35" s="12">
        <f t="shared" si="3"/>
        <v>28688</v>
      </c>
      <c r="H35" s="12">
        <f t="shared" si="4"/>
        <v>28908</v>
      </c>
      <c r="I35" s="16">
        <f t="shared" si="5"/>
        <v>32098</v>
      </c>
      <c r="J35" s="19">
        <v>15741</v>
      </c>
      <c r="K35" s="11">
        <v>129</v>
      </c>
      <c r="L35" s="12">
        <f t="shared" si="6"/>
        <v>53064</v>
      </c>
      <c r="M35" s="12">
        <f t="shared" si="7"/>
        <v>53284</v>
      </c>
      <c r="N35" s="16">
        <f t="shared" si="8"/>
        <v>56474</v>
      </c>
      <c r="O35" s="19">
        <v>28248</v>
      </c>
      <c r="P35" s="1"/>
    </row>
    <row r="36" spans="1:16" ht="17.100000000000001" customHeight="1" x14ac:dyDescent="0.15">
      <c r="A36" s="6">
        <v>30</v>
      </c>
      <c r="B36" s="3">
        <f t="shared" si="12"/>
        <v>7590</v>
      </c>
      <c r="C36" s="3">
        <f t="shared" si="13"/>
        <v>7810</v>
      </c>
      <c r="D36" s="31">
        <f t="shared" si="14"/>
        <v>11000</v>
      </c>
      <c r="E36" s="20">
        <v>5082</v>
      </c>
      <c r="F36" s="6">
        <v>80</v>
      </c>
      <c r="G36" s="3">
        <f t="shared" si="3"/>
        <v>29150</v>
      </c>
      <c r="H36" s="3">
        <f t="shared" si="4"/>
        <v>29370</v>
      </c>
      <c r="I36" s="17">
        <f t="shared" si="5"/>
        <v>32560</v>
      </c>
      <c r="J36" s="20">
        <v>15972</v>
      </c>
      <c r="K36" s="6">
        <v>130</v>
      </c>
      <c r="L36" s="3">
        <f t="shared" si="6"/>
        <v>53570</v>
      </c>
      <c r="M36" s="3">
        <f t="shared" si="7"/>
        <v>53790</v>
      </c>
      <c r="N36" s="17">
        <f t="shared" si="8"/>
        <v>56980</v>
      </c>
      <c r="O36" s="20">
        <v>28512</v>
      </c>
    </row>
    <row r="37" spans="1:16" s="13" customFormat="1" ht="17.100000000000001" customHeight="1" x14ac:dyDescent="0.15">
      <c r="A37" s="11">
        <v>31</v>
      </c>
      <c r="B37" s="12">
        <f>ROUNDDOWN((1100+(20-10)*100+(20-10)*200+(30-20)*280+(A37-30)*350)*1.1,0)</f>
        <v>7975</v>
      </c>
      <c r="C37" s="12">
        <f>ROUNDDOWN((1300+(20-10)*100+(20-10)*200+(30-20)*280+(A37-30)*350)*1.1,0)</f>
        <v>8195</v>
      </c>
      <c r="D37" s="12">
        <f>ROUNDDOWN((4200+(20-10)*100+(20-10)*200+(30-20)*280+(A37-30)*350)*1.1,0)</f>
        <v>11385</v>
      </c>
      <c r="E37" s="19">
        <v>5280</v>
      </c>
      <c r="F37" s="11">
        <v>81</v>
      </c>
      <c r="G37" s="12">
        <f t="shared" si="3"/>
        <v>29612</v>
      </c>
      <c r="H37" s="12">
        <f t="shared" si="4"/>
        <v>29832</v>
      </c>
      <c r="I37" s="16">
        <f t="shared" si="5"/>
        <v>33022</v>
      </c>
      <c r="J37" s="19">
        <v>16203</v>
      </c>
      <c r="K37" s="11">
        <v>131</v>
      </c>
      <c r="L37" s="12">
        <f t="shared" si="6"/>
        <v>54076</v>
      </c>
      <c r="M37" s="12">
        <f t="shared" si="7"/>
        <v>54296</v>
      </c>
      <c r="N37" s="16">
        <f t="shared" si="8"/>
        <v>57486</v>
      </c>
      <c r="O37" s="19">
        <v>28776</v>
      </c>
      <c r="P37" s="1"/>
    </row>
    <row r="38" spans="1:16" ht="17.100000000000001" customHeight="1" x14ac:dyDescent="0.15">
      <c r="A38" s="6">
        <v>32</v>
      </c>
      <c r="B38" s="3">
        <f t="shared" ref="B38:B56" si="15">ROUNDDOWN((1100+(20-10)*100+(20-10)*200+(30-20)*280+(A38-30)*350)*1.1,0)</f>
        <v>8360</v>
      </c>
      <c r="C38" s="3">
        <f t="shared" ref="C38:C56" si="16">ROUNDDOWN((1300+(20-10)*100+(20-10)*200+(30-20)*280+(A38-30)*350)*1.1,0)</f>
        <v>8580</v>
      </c>
      <c r="D38" s="31">
        <f t="shared" ref="D38:D56" si="17">ROUNDDOWN((4200+(20-10)*100+(20-10)*200+(30-20)*280+(A38-30)*350)*1.1,0)</f>
        <v>11770</v>
      </c>
      <c r="E38" s="20">
        <v>5478</v>
      </c>
      <c r="F38" s="6">
        <v>82</v>
      </c>
      <c r="G38" s="3">
        <f t="shared" si="3"/>
        <v>30074</v>
      </c>
      <c r="H38" s="3">
        <f t="shared" si="4"/>
        <v>30294</v>
      </c>
      <c r="I38" s="17">
        <f t="shared" si="5"/>
        <v>33484</v>
      </c>
      <c r="J38" s="20">
        <v>16434</v>
      </c>
      <c r="K38" s="6">
        <v>132</v>
      </c>
      <c r="L38" s="3">
        <f t="shared" si="6"/>
        <v>54582</v>
      </c>
      <c r="M38" s="3">
        <f t="shared" si="7"/>
        <v>54802</v>
      </c>
      <c r="N38" s="17">
        <f t="shared" si="8"/>
        <v>57992</v>
      </c>
      <c r="O38" s="20">
        <v>29040</v>
      </c>
    </row>
    <row r="39" spans="1:16" s="13" customFormat="1" ht="17.100000000000001" customHeight="1" x14ac:dyDescent="0.15">
      <c r="A39" s="11">
        <v>33</v>
      </c>
      <c r="B39" s="12">
        <f t="shared" si="15"/>
        <v>8745</v>
      </c>
      <c r="C39" s="12">
        <f t="shared" si="16"/>
        <v>8965</v>
      </c>
      <c r="D39" s="12">
        <f t="shared" si="17"/>
        <v>12155</v>
      </c>
      <c r="E39" s="19">
        <v>5676</v>
      </c>
      <c r="F39" s="11">
        <v>83</v>
      </c>
      <c r="G39" s="12">
        <f t="shared" si="3"/>
        <v>30536</v>
      </c>
      <c r="H39" s="12">
        <f t="shared" si="4"/>
        <v>30756</v>
      </c>
      <c r="I39" s="16">
        <f t="shared" si="5"/>
        <v>33946</v>
      </c>
      <c r="J39" s="19">
        <v>16665</v>
      </c>
      <c r="K39" s="11">
        <v>133</v>
      </c>
      <c r="L39" s="12">
        <f t="shared" si="6"/>
        <v>55088</v>
      </c>
      <c r="M39" s="12">
        <f t="shared" si="7"/>
        <v>55308</v>
      </c>
      <c r="N39" s="16">
        <f t="shared" si="8"/>
        <v>58498</v>
      </c>
      <c r="O39" s="19">
        <v>29304</v>
      </c>
      <c r="P39" s="1"/>
    </row>
    <row r="40" spans="1:16" ht="17.100000000000001" customHeight="1" x14ac:dyDescent="0.15">
      <c r="A40" s="6">
        <v>34</v>
      </c>
      <c r="B40" s="3">
        <f t="shared" si="15"/>
        <v>9130</v>
      </c>
      <c r="C40" s="3">
        <f t="shared" si="16"/>
        <v>9350</v>
      </c>
      <c r="D40" s="31">
        <f t="shared" si="17"/>
        <v>12540</v>
      </c>
      <c r="E40" s="20">
        <v>5874</v>
      </c>
      <c r="F40" s="6">
        <v>84</v>
      </c>
      <c r="G40" s="3">
        <f t="shared" si="3"/>
        <v>30998</v>
      </c>
      <c r="H40" s="3">
        <f t="shared" si="4"/>
        <v>31218</v>
      </c>
      <c r="I40" s="17">
        <f t="shared" si="5"/>
        <v>34408</v>
      </c>
      <c r="J40" s="20">
        <v>16896</v>
      </c>
      <c r="K40" s="6">
        <v>134</v>
      </c>
      <c r="L40" s="3">
        <f t="shared" si="6"/>
        <v>55594</v>
      </c>
      <c r="M40" s="3">
        <f t="shared" si="7"/>
        <v>55814</v>
      </c>
      <c r="N40" s="17">
        <f t="shared" si="8"/>
        <v>59004</v>
      </c>
      <c r="O40" s="20">
        <v>29568</v>
      </c>
    </row>
    <row r="41" spans="1:16" s="13" customFormat="1" ht="17.100000000000001" customHeight="1" x14ac:dyDescent="0.15">
      <c r="A41" s="11">
        <v>35</v>
      </c>
      <c r="B41" s="12">
        <f t="shared" si="15"/>
        <v>9515</v>
      </c>
      <c r="C41" s="12">
        <f t="shared" si="16"/>
        <v>9735</v>
      </c>
      <c r="D41" s="12">
        <f t="shared" si="17"/>
        <v>12925</v>
      </c>
      <c r="E41" s="19">
        <v>6072</v>
      </c>
      <c r="F41" s="11">
        <v>85</v>
      </c>
      <c r="G41" s="12">
        <f t="shared" si="3"/>
        <v>31460</v>
      </c>
      <c r="H41" s="12">
        <f t="shared" si="4"/>
        <v>31680</v>
      </c>
      <c r="I41" s="16">
        <f t="shared" si="5"/>
        <v>34870</v>
      </c>
      <c r="J41" s="19">
        <v>17127</v>
      </c>
      <c r="K41" s="11">
        <v>135</v>
      </c>
      <c r="L41" s="12">
        <f t="shared" si="6"/>
        <v>56100</v>
      </c>
      <c r="M41" s="12">
        <f t="shared" si="7"/>
        <v>56320</v>
      </c>
      <c r="N41" s="16">
        <f t="shared" si="8"/>
        <v>59510</v>
      </c>
      <c r="O41" s="19">
        <v>29832</v>
      </c>
      <c r="P41" s="1"/>
    </row>
    <row r="42" spans="1:16" ht="17.100000000000001" customHeight="1" x14ac:dyDescent="0.15">
      <c r="A42" s="6">
        <v>36</v>
      </c>
      <c r="B42" s="3">
        <f t="shared" si="15"/>
        <v>9900</v>
      </c>
      <c r="C42" s="3">
        <f t="shared" si="16"/>
        <v>10120</v>
      </c>
      <c r="D42" s="31">
        <f t="shared" si="17"/>
        <v>13310</v>
      </c>
      <c r="E42" s="20">
        <v>6270</v>
      </c>
      <c r="F42" s="6">
        <v>86</v>
      </c>
      <c r="G42" s="3">
        <f t="shared" si="3"/>
        <v>31922</v>
      </c>
      <c r="H42" s="3">
        <f t="shared" si="4"/>
        <v>32142</v>
      </c>
      <c r="I42" s="17">
        <f t="shared" si="5"/>
        <v>35332</v>
      </c>
      <c r="J42" s="20">
        <v>17358</v>
      </c>
      <c r="K42" s="6">
        <v>136</v>
      </c>
      <c r="L42" s="3">
        <f t="shared" si="6"/>
        <v>56606</v>
      </c>
      <c r="M42" s="3">
        <f t="shared" si="7"/>
        <v>56826</v>
      </c>
      <c r="N42" s="17">
        <f t="shared" si="8"/>
        <v>60016</v>
      </c>
      <c r="O42" s="20">
        <v>30096</v>
      </c>
    </row>
    <row r="43" spans="1:16" s="13" customFormat="1" ht="17.100000000000001" customHeight="1" x14ac:dyDescent="0.15">
      <c r="A43" s="11">
        <v>37</v>
      </c>
      <c r="B43" s="12">
        <f t="shared" si="15"/>
        <v>10285</v>
      </c>
      <c r="C43" s="12">
        <f t="shared" si="16"/>
        <v>10505</v>
      </c>
      <c r="D43" s="12">
        <f t="shared" si="17"/>
        <v>13695</v>
      </c>
      <c r="E43" s="19">
        <v>6468</v>
      </c>
      <c r="F43" s="11">
        <v>87</v>
      </c>
      <c r="G43" s="12">
        <f t="shared" si="3"/>
        <v>32384</v>
      </c>
      <c r="H43" s="12">
        <f t="shared" si="4"/>
        <v>32604</v>
      </c>
      <c r="I43" s="16">
        <f t="shared" si="5"/>
        <v>35794</v>
      </c>
      <c r="J43" s="19">
        <v>17589</v>
      </c>
      <c r="K43" s="11">
        <v>137</v>
      </c>
      <c r="L43" s="12">
        <f t="shared" si="6"/>
        <v>57112</v>
      </c>
      <c r="M43" s="12">
        <f t="shared" si="7"/>
        <v>57332</v>
      </c>
      <c r="N43" s="16">
        <f t="shared" si="8"/>
        <v>60522</v>
      </c>
      <c r="O43" s="19">
        <v>30360</v>
      </c>
      <c r="P43" s="1"/>
    </row>
    <row r="44" spans="1:16" ht="17.100000000000001" customHeight="1" x14ac:dyDescent="0.15">
      <c r="A44" s="6">
        <v>38</v>
      </c>
      <c r="B44" s="3">
        <f t="shared" si="15"/>
        <v>10670</v>
      </c>
      <c r="C44" s="3">
        <f t="shared" si="16"/>
        <v>10890</v>
      </c>
      <c r="D44" s="31">
        <f t="shared" si="17"/>
        <v>14080</v>
      </c>
      <c r="E44" s="20">
        <v>6666</v>
      </c>
      <c r="F44" s="6">
        <v>88</v>
      </c>
      <c r="G44" s="3">
        <f t="shared" si="3"/>
        <v>32846</v>
      </c>
      <c r="H44" s="3">
        <f t="shared" si="4"/>
        <v>33066</v>
      </c>
      <c r="I44" s="17">
        <f t="shared" si="5"/>
        <v>36256</v>
      </c>
      <c r="J44" s="20">
        <v>17820</v>
      </c>
      <c r="K44" s="6">
        <v>138</v>
      </c>
      <c r="L44" s="3">
        <f t="shared" si="6"/>
        <v>57618</v>
      </c>
      <c r="M44" s="3">
        <f t="shared" si="7"/>
        <v>57838</v>
      </c>
      <c r="N44" s="17">
        <f t="shared" si="8"/>
        <v>61028</v>
      </c>
      <c r="O44" s="20">
        <v>30624</v>
      </c>
    </row>
    <row r="45" spans="1:16" s="13" customFormat="1" ht="17.100000000000001" customHeight="1" x14ac:dyDescent="0.15">
      <c r="A45" s="11">
        <v>39</v>
      </c>
      <c r="B45" s="12">
        <f t="shared" si="15"/>
        <v>11055</v>
      </c>
      <c r="C45" s="12">
        <f t="shared" si="16"/>
        <v>11275</v>
      </c>
      <c r="D45" s="12">
        <f t="shared" si="17"/>
        <v>14465</v>
      </c>
      <c r="E45" s="19">
        <v>6864</v>
      </c>
      <c r="F45" s="11">
        <v>89</v>
      </c>
      <c r="G45" s="12">
        <f t="shared" si="3"/>
        <v>33308</v>
      </c>
      <c r="H45" s="12">
        <f t="shared" si="4"/>
        <v>33528</v>
      </c>
      <c r="I45" s="16">
        <f t="shared" si="5"/>
        <v>36718</v>
      </c>
      <c r="J45" s="19">
        <v>18051</v>
      </c>
      <c r="K45" s="11">
        <v>139</v>
      </c>
      <c r="L45" s="12">
        <f t="shared" si="6"/>
        <v>58124</v>
      </c>
      <c r="M45" s="12">
        <f t="shared" si="7"/>
        <v>58344</v>
      </c>
      <c r="N45" s="16">
        <f t="shared" si="8"/>
        <v>61534</v>
      </c>
      <c r="O45" s="19">
        <v>30888</v>
      </c>
      <c r="P45" s="1"/>
    </row>
    <row r="46" spans="1:16" ht="17.100000000000001" customHeight="1" x14ac:dyDescent="0.15">
      <c r="A46" s="6">
        <v>40</v>
      </c>
      <c r="B46" s="3">
        <f t="shared" si="15"/>
        <v>11440</v>
      </c>
      <c r="C46" s="3">
        <f t="shared" si="16"/>
        <v>11660</v>
      </c>
      <c r="D46" s="31">
        <f t="shared" si="17"/>
        <v>14850</v>
      </c>
      <c r="E46" s="20">
        <v>7062</v>
      </c>
      <c r="F46" s="6">
        <v>90</v>
      </c>
      <c r="G46" s="3">
        <f t="shared" si="3"/>
        <v>33770</v>
      </c>
      <c r="H46" s="3">
        <f t="shared" si="4"/>
        <v>33990</v>
      </c>
      <c r="I46" s="17">
        <f t="shared" si="5"/>
        <v>37180</v>
      </c>
      <c r="J46" s="20">
        <v>18282</v>
      </c>
      <c r="K46" s="6">
        <v>140</v>
      </c>
      <c r="L46" s="3">
        <f t="shared" si="6"/>
        <v>58630</v>
      </c>
      <c r="M46" s="3">
        <f t="shared" si="7"/>
        <v>58850</v>
      </c>
      <c r="N46" s="17">
        <f t="shared" si="8"/>
        <v>62040</v>
      </c>
      <c r="O46" s="20">
        <v>31152</v>
      </c>
    </row>
    <row r="47" spans="1:16" s="13" customFormat="1" ht="17.100000000000001" customHeight="1" x14ac:dyDescent="0.15">
      <c r="A47" s="11">
        <v>41</v>
      </c>
      <c r="B47" s="12">
        <f t="shared" si="15"/>
        <v>11825</v>
      </c>
      <c r="C47" s="12">
        <f t="shared" si="16"/>
        <v>12045</v>
      </c>
      <c r="D47" s="12">
        <f t="shared" si="17"/>
        <v>15235</v>
      </c>
      <c r="E47" s="19">
        <v>7260</v>
      </c>
      <c r="F47" s="11">
        <v>91</v>
      </c>
      <c r="G47" s="12">
        <f t="shared" si="3"/>
        <v>34232</v>
      </c>
      <c r="H47" s="12">
        <f t="shared" si="4"/>
        <v>34452</v>
      </c>
      <c r="I47" s="16">
        <f t="shared" si="5"/>
        <v>37642</v>
      </c>
      <c r="J47" s="19">
        <v>18513</v>
      </c>
      <c r="K47" s="11">
        <v>150</v>
      </c>
      <c r="L47" s="12">
        <f t="shared" si="6"/>
        <v>63690</v>
      </c>
      <c r="M47" s="12">
        <f t="shared" si="7"/>
        <v>63910</v>
      </c>
      <c r="N47" s="16">
        <f t="shared" si="8"/>
        <v>67100</v>
      </c>
      <c r="O47" s="19">
        <v>33792</v>
      </c>
      <c r="P47" s="1"/>
    </row>
    <row r="48" spans="1:16" ht="17.100000000000001" customHeight="1" x14ac:dyDescent="0.15">
      <c r="A48" s="6">
        <v>42</v>
      </c>
      <c r="B48" s="3">
        <f t="shared" si="15"/>
        <v>12210</v>
      </c>
      <c r="C48" s="3">
        <f t="shared" si="16"/>
        <v>12430</v>
      </c>
      <c r="D48" s="31">
        <f t="shared" si="17"/>
        <v>15620</v>
      </c>
      <c r="E48" s="20">
        <v>7458</v>
      </c>
      <c r="F48" s="6">
        <v>92</v>
      </c>
      <c r="G48" s="3">
        <f t="shared" si="3"/>
        <v>34694</v>
      </c>
      <c r="H48" s="3">
        <f t="shared" si="4"/>
        <v>34914</v>
      </c>
      <c r="I48" s="17">
        <f t="shared" si="5"/>
        <v>38104</v>
      </c>
      <c r="J48" s="20">
        <v>18744</v>
      </c>
      <c r="K48" s="6">
        <v>160</v>
      </c>
      <c r="L48" s="3">
        <f t="shared" si="6"/>
        <v>68750</v>
      </c>
      <c r="M48" s="3">
        <f t="shared" si="7"/>
        <v>68970</v>
      </c>
      <c r="N48" s="17">
        <f t="shared" si="8"/>
        <v>72160</v>
      </c>
      <c r="O48" s="20">
        <v>36432</v>
      </c>
    </row>
    <row r="49" spans="1:16" s="13" customFormat="1" ht="17.100000000000001" customHeight="1" x14ac:dyDescent="0.15">
      <c r="A49" s="11">
        <v>43</v>
      </c>
      <c r="B49" s="12">
        <f t="shared" si="15"/>
        <v>12595</v>
      </c>
      <c r="C49" s="12">
        <f t="shared" si="16"/>
        <v>12815</v>
      </c>
      <c r="D49" s="12">
        <f t="shared" si="17"/>
        <v>16005</v>
      </c>
      <c r="E49" s="19">
        <v>7656</v>
      </c>
      <c r="F49" s="11">
        <v>93</v>
      </c>
      <c r="G49" s="12">
        <f t="shared" si="3"/>
        <v>35156</v>
      </c>
      <c r="H49" s="12">
        <f t="shared" si="4"/>
        <v>35376</v>
      </c>
      <c r="I49" s="16">
        <f t="shared" si="5"/>
        <v>38566</v>
      </c>
      <c r="J49" s="19">
        <v>18975</v>
      </c>
      <c r="K49" s="11">
        <v>170</v>
      </c>
      <c r="L49" s="12">
        <f t="shared" si="6"/>
        <v>73810</v>
      </c>
      <c r="M49" s="12">
        <f t="shared" si="7"/>
        <v>74030</v>
      </c>
      <c r="N49" s="16">
        <f t="shared" si="8"/>
        <v>77220</v>
      </c>
      <c r="O49" s="19">
        <v>39072</v>
      </c>
      <c r="P49" s="1"/>
    </row>
    <row r="50" spans="1:16" ht="17.100000000000001" customHeight="1" x14ac:dyDescent="0.15">
      <c r="A50" s="6">
        <v>44</v>
      </c>
      <c r="B50" s="3">
        <f t="shared" si="15"/>
        <v>12980</v>
      </c>
      <c r="C50" s="3">
        <f t="shared" si="16"/>
        <v>13200</v>
      </c>
      <c r="D50" s="31">
        <f t="shared" si="17"/>
        <v>16390</v>
      </c>
      <c r="E50" s="20">
        <v>7854</v>
      </c>
      <c r="F50" s="6">
        <v>94</v>
      </c>
      <c r="G50" s="3">
        <f t="shared" si="3"/>
        <v>35618</v>
      </c>
      <c r="H50" s="3">
        <f t="shared" si="4"/>
        <v>35838</v>
      </c>
      <c r="I50" s="17">
        <f t="shared" si="5"/>
        <v>39028</v>
      </c>
      <c r="J50" s="20">
        <v>19206</v>
      </c>
      <c r="K50" s="6">
        <v>180</v>
      </c>
      <c r="L50" s="3">
        <f t="shared" si="6"/>
        <v>78870</v>
      </c>
      <c r="M50" s="3">
        <f t="shared" si="7"/>
        <v>79090</v>
      </c>
      <c r="N50" s="17">
        <f t="shared" si="8"/>
        <v>82280</v>
      </c>
      <c r="O50" s="20">
        <v>41712</v>
      </c>
    </row>
    <row r="51" spans="1:16" s="13" customFormat="1" ht="17.100000000000001" customHeight="1" x14ac:dyDescent="0.15">
      <c r="A51" s="11">
        <v>45</v>
      </c>
      <c r="B51" s="12">
        <f t="shared" si="15"/>
        <v>13365</v>
      </c>
      <c r="C51" s="12">
        <f t="shared" si="16"/>
        <v>13585</v>
      </c>
      <c r="D51" s="12">
        <f t="shared" si="17"/>
        <v>16775</v>
      </c>
      <c r="E51" s="19">
        <v>8052</v>
      </c>
      <c r="F51" s="11">
        <v>95</v>
      </c>
      <c r="G51" s="12">
        <f t="shared" si="3"/>
        <v>36080</v>
      </c>
      <c r="H51" s="12">
        <f t="shared" si="4"/>
        <v>36300</v>
      </c>
      <c r="I51" s="16">
        <f t="shared" si="5"/>
        <v>39490</v>
      </c>
      <c r="J51" s="19">
        <v>19437</v>
      </c>
      <c r="K51" s="11">
        <v>190</v>
      </c>
      <c r="L51" s="12">
        <f t="shared" si="6"/>
        <v>83930</v>
      </c>
      <c r="M51" s="12">
        <f t="shared" si="7"/>
        <v>84150</v>
      </c>
      <c r="N51" s="16">
        <f t="shared" si="8"/>
        <v>87340</v>
      </c>
      <c r="O51" s="19">
        <v>44352</v>
      </c>
      <c r="P51" s="1"/>
    </row>
    <row r="52" spans="1:16" ht="17.100000000000001" customHeight="1" x14ac:dyDescent="0.15">
      <c r="A52" s="6">
        <v>46</v>
      </c>
      <c r="B52" s="3">
        <f t="shared" si="15"/>
        <v>13750</v>
      </c>
      <c r="C52" s="3">
        <f t="shared" si="16"/>
        <v>13970</v>
      </c>
      <c r="D52" s="31">
        <f t="shared" si="17"/>
        <v>17160</v>
      </c>
      <c r="E52" s="20">
        <v>8250</v>
      </c>
      <c r="F52" s="6">
        <v>96</v>
      </c>
      <c r="G52" s="3">
        <f t="shared" si="3"/>
        <v>36542</v>
      </c>
      <c r="H52" s="3">
        <f t="shared" si="4"/>
        <v>36762</v>
      </c>
      <c r="I52" s="17">
        <f t="shared" si="5"/>
        <v>39952</v>
      </c>
      <c r="J52" s="20">
        <v>19668</v>
      </c>
      <c r="K52" s="6">
        <v>200</v>
      </c>
      <c r="L52" s="3">
        <f t="shared" si="6"/>
        <v>88990</v>
      </c>
      <c r="M52" s="3">
        <f t="shared" si="7"/>
        <v>89210</v>
      </c>
      <c r="N52" s="17">
        <f t="shared" si="8"/>
        <v>92400</v>
      </c>
      <c r="O52" s="20">
        <v>46992</v>
      </c>
    </row>
    <row r="53" spans="1:16" s="13" customFormat="1" ht="17.100000000000001" customHeight="1" x14ac:dyDescent="0.15">
      <c r="A53" s="11">
        <v>47</v>
      </c>
      <c r="B53" s="12">
        <f t="shared" si="15"/>
        <v>14135</v>
      </c>
      <c r="C53" s="12">
        <f t="shared" si="16"/>
        <v>14355</v>
      </c>
      <c r="D53" s="12">
        <f t="shared" si="17"/>
        <v>17545</v>
      </c>
      <c r="E53" s="19">
        <v>8448</v>
      </c>
      <c r="F53" s="11">
        <v>97</v>
      </c>
      <c r="G53" s="12">
        <f t="shared" si="3"/>
        <v>37004</v>
      </c>
      <c r="H53" s="12">
        <f t="shared" si="4"/>
        <v>37224</v>
      </c>
      <c r="I53" s="16">
        <f t="shared" si="5"/>
        <v>40414</v>
      </c>
      <c r="J53" s="19">
        <v>19899</v>
      </c>
      <c r="K53" s="11">
        <v>250</v>
      </c>
      <c r="L53" s="12">
        <f t="shared" si="6"/>
        <v>114290</v>
      </c>
      <c r="M53" s="12">
        <f t="shared" si="7"/>
        <v>114510</v>
      </c>
      <c r="N53" s="16">
        <f t="shared" si="8"/>
        <v>117700</v>
      </c>
      <c r="O53" s="19">
        <v>60192</v>
      </c>
      <c r="P53" s="1"/>
    </row>
    <row r="54" spans="1:16" ht="17.100000000000001" customHeight="1" x14ac:dyDescent="0.15">
      <c r="A54" s="6">
        <v>48</v>
      </c>
      <c r="B54" s="3">
        <f t="shared" si="15"/>
        <v>14520</v>
      </c>
      <c r="C54" s="3">
        <f t="shared" si="16"/>
        <v>14740</v>
      </c>
      <c r="D54" s="31">
        <f t="shared" si="17"/>
        <v>17930</v>
      </c>
      <c r="E54" s="20">
        <v>8646</v>
      </c>
      <c r="F54" s="6">
        <v>98</v>
      </c>
      <c r="G54" s="3">
        <f t="shared" si="3"/>
        <v>37466</v>
      </c>
      <c r="H54" s="3">
        <f t="shared" si="4"/>
        <v>37686</v>
      </c>
      <c r="I54" s="17">
        <f t="shared" si="5"/>
        <v>40876</v>
      </c>
      <c r="J54" s="20">
        <v>20130</v>
      </c>
      <c r="K54" s="6">
        <v>300</v>
      </c>
      <c r="L54" s="3">
        <f t="shared" si="6"/>
        <v>139590</v>
      </c>
      <c r="M54" s="3">
        <f t="shared" si="7"/>
        <v>139810</v>
      </c>
      <c r="N54" s="17">
        <f t="shared" si="8"/>
        <v>143000</v>
      </c>
      <c r="O54" s="20">
        <v>73392</v>
      </c>
    </row>
    <row r="55" spans="1:16" s="13" customFormat="1" ht="17.100000000000001" customHeight="1" x14ac:dyDescent="0.15">
      <c r="A55" s="11">
        <v>49</v>
      </c>
      <c r="B55" s="12">
        <f t="shared" si="15"/>
        <v>14905</v>
      </c>
      <c r="C55" s="12">
        <f t="shared" si="16"/>
        <v>15125</v>
      </c>
      <c r="D55" s="12">
        <f t="shared" si="17"/>
        <v>18315</v>
      </c>
      <c r="E55" s="19">
        <v>8844</v>
      </c>
      <c r="F55" s="11">
        <v>99</v>
      </c>
      <c r="G55" s="12">
        <f t="shared" si="3"/>
        <v>37928</v>
      </c>
      <c r="H55" s="12">
        <f t="shared" si="4"/>
        <v>38148</v>
      </c>
      <c r="I55" s="16">
        <f t="shared" si="5"/>
        <v>41338</v>
      </c>
      <c r="J55" s="19">
        <v>20361</v>
      </c>
      <c r="K55" s="11">
        <v>400</v>
      </c>
      <c r="L55" s="12">
        <f t="shared" si="6"/>
        <v>190190</v>
      </c>
      <c r="M55" s="12">
        <f t="shared" si="7"/>
        <v>190410</v>
      </c>
      <c r="N55" s="16">
        <f t="shared" si="8"/>
        <v>193600</v>
      </c>
      <c r="O55" s="19">
        <v>99792</v>
      </c>
      <c r="P55" s="1"/>
    </row>
    <row r="56" spans="1:16" ht="17.100000000000001" customHeight="1" thickBot="1" x14ac:dyDescent="0.2">
      <c r="A56" s="7">
        <v>50</v>
      </c>
      <c r="B56" s="8">
        <f t="shared" si="15"/>
        <v>15290</v>
      </c>
      <c r="C56" s="8">
        <f t="shared" si="16"/>
        <v>15510</v>
      </c>
      <c r="D56" s="36">
        <f t="shared" si="17"/>
        <v>18700</v>
      </c>
      <c r="E56" s="21">
        <v>9042</v>
      </c>
      <c r="F56" s="7">
        <v>100</v>
      </c>
      <c r="G56" s="8">
        <f t="shared" si="3"/>
        <v>38390</v>
      </c>
      <c r="H56" s="8">
        <f t="shared" si="4"/>
        <v>38610</v>
      </c>
      <c r="I56" s="18">
        <f t="shared" si="5"/>
        <v>41800</v>
      </c>
      <c r="J56" s="21">
        <v>20592</v>
      </c>
      <c r="K56" s="7">
        <v>500</v>
      </c>
      <c r="L56" s="8">
        <f t="shared" si="6"/>
        <v>240790</v>
      </c>
      <c r="M56" s="8">
        <f t="shared" si="7"/>
        <v>241010</v>
      </c>
      <c r="N56" s="18">
        <f t="shared" si="8"/>
        <v>244200</v>
      </c>
      <c r="O56" s="21">
        <v>126192</v>
      </c>
    </row>
    <row r="58" spans="1:16" ht="17.100000000000001" customHeight="1" x14ac:dyDescent="0.15">
      <c r="A58" s="1" t="s">
        <v>6</v>
      </c>
    </row>
  </sheetData>
  <mergeCells count="10">
    <mergeCell ref="K4:K5"/>
    <mergeCell ref="O4:O5"/>
    <mergeCell ref="A1:O1"/>
    <mergeCell ref="A4:A5"/>
    <mergeCell ref="E4:E5"/>
    <mergeCell ref="F4:F5"/>
    <mergeCell ref="J4:J5"/>
    <mergeCell ref="B4:D4"/>
    <mergeCell ref="G4:I4"/>
    <mergeCell ref="L4:N4"/>
  </mergeCells>
  <phoneticPr fontId="2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淡路市情報課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TATSUYUKI OKAMOTO</dc:creator>
  <cp:lastModifiedBy>淡路広域水道37</cp:lastModifiedBy>
  <cp:lastPrinted>2017-08-28T06:12:04Z</cp:lastPrinted>
  <dcterms:created xsi:type="dcterms:W3CDTF">2014-08-06T05:54:11Z</dcterms:created>
  <dcterms:modified xsi:type="dcterms:W3CDTF">2019-08-22T04:25:03Z</dcterms:modified>
</cp:coreProperties>
</file>